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WD-HLFX-SKILLS&amp;LEARNING\Pra\1-Research and Analysis\Products-Communications\LMI Website\Pages\2023 Updates\Labour Force\"/>
    </mc:Choice>
  </mc:AlternateContent>
  <xr:revisionPtr revIDLastSave="0" documentId="13_ncr:1_{BD194235-CD69-4B1C-AF07-0A4FBE26CB65}" xr6:coauthVersionLast="47" xr6:coauthVersionMax="47" xr10:uidLastSave="{00000000-0000-0000-0000-000000000000}"/>
  <bookViews>
    <workbookView xWindow="-120" yWindow="-120" windowWidth="20730" windowHeight="11160" activeTab="2" xr2:uid="{C63E7CB3-D343-4221-9FF2-66734E54C11F}"/>
  </bookViews>
  <sheets>
    <sheet name="Image1" sheetId="1" r:id="rId1"/>
    <sheet name="Image2" sheetId="2" r:id="rId2"/>
    <sheet name="Image3" sheetId="5" r:id="rId3"/>
    <sheet name="Image4" sheetId="3" r:id="rId4"/>
    <sheet name="Image5" sheetId="6" r:id="rId5"/>
  </sheets>
  <externalReferences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D22" i="5"/>
  <c r="I19" i="5"/>
  <c r="H19" i="5"/>
  <c r="G19" i="5"/>
  <c r="I18" i="5"/>
  <c r="H18" i="5"/>
  <c r="G18" i="5"/>
  <c r="I17" i="5"/>
  <c r="H17" i="5"/>
  <c r="G17" i="5"/>
  <c r="I16" i="5"/>
  <c r="H16" i="5"/>
  <c r="G16" i="5"/>
  <c r="I15" i="5"/>
  <c r="H15" i="5"/>
  <c r="G15" i="5"/>
  <c r="I14" i="5"/>
  <c r="H14" i="5"/>
  <c r="G14" i="5"/>
  <c r="I13" i="5"/>
  <c r="H13" i="5"/>
  <c r="G13" i="5"/>
  <c r="I12" i="5"/>
  <c r="H12" i="5"/>
  <c r="G12" i="5"/>
  <c r="I11" i="5"/>
  <c r="H11" i="5"/>
  <c r="G11" i="5"/>
  <c r="I10" i="5"/>
  <c r="H10" i="5"/>
  <c r="G10" i="5"/>
  <c r="I9" i="5"/>
  <c r="H9" i="5"/>
  <c r="G9" i="5"/>
  <c r="F50" i="3"/>
  <c r="F49" i="3"/>
  <c r="Q38" i="3"/>
  <c r="P38" i="3"/>
  <c r="V37" i="3"/>
  <c r="V38" i="3" s="1"/>
  <c r="U37" i="3"/>
  <c r="U38" i="3" s="1"/>
  <c r="T37" i="3"/>
  <c r="S37" i="3"/>
  <c r="T38" i="3" s="1"/>
  <c r="R37" i="3"/>
  <c r="R38" i="3" s="1"/>
  <c r="Q37" i="3"/>
  <c r="P37" i="3"/>
  <c r="O37" i="3"/>
  <c r="O38" i="3" s="1"/>
  <c r="N37" i="3"/>
  <c r="N38" i="3" s="1"/>
  <c r="M37" i="3"/>
  <c r="M38" i="3" s="1"/>
  <c r="L37" i="3"/>
  <c r="V35" i="3"/>
  <c r="U35" i="3"/>
  <c r="T35" i="3"/>
  <c r="S35" i="3"/>
  <c r="R35" i="3"/>
  <c r="Q35" i="3"/>
  <c r="P35" i="3"/>
  <c r="O35" i="3"/>
  <c r="N35" i="3"/>
  <c r="M35" i="3"/>
  <c r="L35" i="3"/>
  <c r="V31" i="3"/>
  <c r="U31" i="3"/>
  <c r="T31" i="3"/>
  <c r="S31" i="3"/>
  <c r="R31" i="3"/>
  <c r="Q31" i="3"/>
  <c r="P31" i="3"/>
  <c r="O31" i="3"/>
  <c r="N31" i="3"/>
  <c r="M31" i="3"/>
  <c r="V29" i="3"/>
  <c r="U29" i="3"/>
  <c r="T29" i="3"/>
  <c r="S29" i="3"/>
  <c r="R29" i="3"/>
  <c r="Q29" i="3"/>
  <c r="P29" i="3"/>
  <c r="O29" i="3"/>
  <c r="N29" i="3"/>
  <c r="M29" i="3"/>
  <c r="C17" i="3"/>
  <c r="L16" i="3"/>
  <c r="K16" i="3"/>
  <c r="J16" i="3"/>
  <c r="I16" i="3"/>
  <c r="H16" i="3"/>
  <c r="G16" i="3"/>
  <c r="F16" i="3"/>
  <c r="E16" i="3"/>
  <c r="D16" i="3"/>
  <c r="C16" i="3"/>
  <c r="B16" i="3"/>
  <c r="I41" i="2"/>
  <c r="K40" i="2"/>
  <c r="I40" i="2"/>
  <c r="G40" i="2"/>
  <c r="E40" i="2"/>
  <c r="H41" i="2" s="1"/>
  <c r="K39" i="2"/>
  <c r="I39" i="2"/>
  <c r="G39" i="2"/>
  <c r="E39" i="2"/>
  <c r="K38" i="2"/>
  <c r="J38" i="2"/>
  <c r="I38" i="2"/>
  <c r="G38" i="2"/>
  <c r="E38" i="2"/>
  <c r="H38" i="2" s="1"/>
  <c r="K37" i="2"/>
  <c r="I37" i="2"/>
  <c r="G37" i="2"/>
  <c r="E37" i="2"/>
  <c r="J37" i="2" s="1"/>
  <c r="K36" i="2"/>
  <c r="I36" i="2"/>
  <c r="G36" i="2"/>
  <c r="E36" i="2"/>
  <c r="J36" i="2" s="1"/>
  <c r="K35" i="2"/>
  <c r="J35" i="2"/>
  <c r="I35" i="2"/>
  <c r="G35" i="2"/>
  <c r="E35" i="2"/>
  <c r="K34" i="2"/>
  <c r="J34" i="2"/>
  <c r="I34" i="2"/>
  <c r="G34" i="2"/>
  <c r="E34" i="2"/>
  <c r="H34" i="2" s="1"/>
  <c r="K33" i="2"/>
  <c r="I33" i="2"/>
  <c r="G33" i="2"/>
  <c r="E33" i="2"/>
  <c r="J33" i="2" s="1"/>
  <c r="K32" i="2"/>
  <c r="I32" i="2"/>
  <c r="G32" i="2"/>
  <c r="E32" i="2"/>
  <c r="J32" i="2" s="1"/>
  <c r="K31" i="2"/>
  <c r="J31" i="2"/>
  <c r="I31" i="2"/>
  <c r="G31" i="2"/>
  <c r="E31" i="2"/>
  <c r="K30" i="2"/>
  <c r="J30" i="2"/>
  <c r="I30" i="2"/>
  <c r="G30" i="2"/>
  <c r="E30" i="2"/>
  <c r="H30" i="2" s="1"/>
  <c r="K29" i="2"/>
  <c r="E29" i="2"/>
  <c r="J39" i="2" s="1"/>
  <c r="L24" i="1"/>
  <c r="J24" i="1"/>
  <c r="H24" i="1"/>
  <c r="L23" i="1"/>
  <c r="J23" i="1"/>
  <c r="H23" i="1"/>
  <c r="L22" i="1"/>
  <c r="J22" i="1"/>
  <c r="H22" i="1"/>
  <c r="L21" i="1"/>
  <c r="J21" i="1"/>
  <c r="H21" i="1"/>
  <c r="L20" i="1"/>
  <c r="J20" i="1"/>
  <c r="H20" i="1"/>
  <c r="L19" i="1"/>
  <c r="J19" i="1"/>
  <c r="H19" i="1"/>
  <c r="L18" i="1"/>
  <c r="J18" i="1"/>
  <c r="H18" i="1"/>
  <c r="L17" i="1"/>
  <c r="J17" i="1"/>
  <c r="H17" i="1"/>
  <c r="L16" i="1"/>
  <c r="J16" i="1"/>
  <c r="H16" i="1"/>
  <c r="L15" i="1"/>
  <c r="J15" i="1"/>
  <c r="H15" i="1"/>
  <c r="L14" i="1"/>
  <c r="J14" i="1"/>
  <c r="Q5" i="1" s="1"/>
  <c r="H14" i="1"/>
  <c r="P5" i="1" s="1"/>
  <c r="L13" i="1"/>
  <c r="J13" i="1"/>
  <c r="H13" i="1"/>
  <c r="L12" i="1"/>
  <c r="J12" i="1"/>
  <c r="H12" i="1"/>
  <c r="L11" i="1"/>
  <c r="J11" i="1"/>
  <c r="H11" i="1"/>
  <c r="L10" i="1"/>
  <c r="J10" i="1"/>
  <c r="H10" i="1"/>
  <c r="L9" i="1"/>
  <c r="J9" i="1"/>
  <c r="H9" i="1"/>
  <c r="L8" i="1"/>
  <c r="J8" i="1"/>
  <c r="H8" i="1"/>
  <c r="L7" i="1"/>
  <c r="J7" i="1"/>
  <c r="H7" i="1"/>
  <c r="R6" i="1"/>
  <c r="Q6" i="1"/>
  <c r="P6" i="1"/>
  <c r="L6" i="1"/>
  <c r="J6" i="1"/>
  <c r="H6" i="1"/>
  <c r="R5" i="1"/>
  <c r="L5" i="1"/>
  <c r="J5" i="1"/>
  <c r="H5" i="1"/>
  <c r="L4" i="1"/>
  <c r="R4" i="1" s="1"/>
  <c r="J4" i="1"/>
  <c r="Q4" i="1" s="1"/>
  <c r="H4" i="1"/>
  <c r="P4" i="1" s="1"/>
  <c r="S38" i="3" l="1"/>
  <c r="J29" i="2"/>
  <c r="H32" i="2"/>
  <c r="H36" i="2"/>
  <c r="H40" i="2"/>
  <c r="H37" i="2"/>
  <c r="H33" i="2"/>
  <c r="H31" i="2"/>
  <c r="H35" i="2"/>
  <c r="H39" i="2"/>
  <c r="J40" i="2"/>
</calcChain>
</file>

<file path=xl/sharedStrings.xml><?xml version="1.0" encoding="utf-8"?>
<sst xmlns="http://schemas.openxmlformats.org/spreadsheetml/2006/main" count="171" uniqueCount="58">
  <si>
    <t>NS</t>
  </si>
  <si>
    <t>LF Ch</t>
  </si>
  <si>
    <t xml:space="preserve">Population </t>
  </si>
  <si>
    <t xml:space="preserve">Labour force </t>
  </si>
  <si>
    <t>15-24</t>
  </si>
  <si>
    <t>25-54</t>
  </si>
  <si>
    <t>55+</t>
  </si>
  <si>
    <t>Age</t>
  </si>
  <si>
    <t>15+</t>
  </si>
  <si>
    <t>% change</t>
  </si>
  <si>
    <t>Calculations based on Statistics Canada Table 14-10-0327-01 Labour force characteristics by sex and detailed age group, annual.</t>
  </si>
  <si>
    <t>25+</t>
  </si>
  <si>
    <t>25-44</t>
  </si>
  <si>
    <t>45-64</t>
  </si>
  <si>
    <t>45+</t>
  </si>
  <si>
    <t>15-64</t>
  </si>
  <si>
    <t>15-19</t>
  </si>
  <si>
    <t>Both sexes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</si>
  <si>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</si>
  <si>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</si>
  <si>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</si>
  <si>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</si>
  <si>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</si>
  <si>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</si>
  <si>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</si>
  <si>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</si>
  <si>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</si>
  <si>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</si>
  <si>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65-69</t>
  </si>
  <si>
    <t>70+</t>
  </si>
  <si>
    <t>Sex</t>
  </si>
  <si>
    <t>25-54 Over</t>
  </si>
  <si>
    <t>Index</t>
  </si>
  <si>
    <t>15-54</t>
  </si>
  <si>
    <t>Over 15+</t>
  </si>
  <si>
    <t>Calculations and indexing based on Statistics Canada Table 14-10-0327-01 Labour force characteristics by sex and detailed age group, annual.</t>
  </si>
  <si>
    <t xml:space="preserve">Labour force characteristics by sex and detailed age group, annual </t>
  </si>
  <si>
    <r>
      <rPr>
        <b/>
        <sz val="11"/>
        <color theme="1"/>
        <rFont val="Calibri"/>
        <family val="2"/>
        <scheme val="minor"/>
      </rPr>
      <t>Table</t>
    </r>
    <r>
      <rPr>
        <sz val="11"/>
        <color theme="1"/>
        <rFont val="Calibri"/>
        <family val="2"/>
        <scheme val="minor"/>
      </rPr>
      <t>: 14-10-0327-01</t>
    </r>
  </si>
  <si>
    <t>CA</t>
  </si>
  <si>
    <t>NFLD</t>
  </si>
  <si>
    <t>PEI</t>
  </si>
  <si>
    <t>NB</t>
  </si>
  <si>
    <t>QC</t>
  </si>
  <si>
    <t>ON</t>
  </si>
  <si>
    <t>MB</t>
  </si>
  <si>
    <t>SK</t>
  </si>
  <si>
    <t>AB</t>
  </si>
  <si>
    <t>BC</t>
  </si>
  <si>
    <t>Canada</t>
  </si>
  <si>
    <t>Rate</t>
  </si>
  <si>
    <t>Change</t>
  </si>
  <si>
    <t>Nova Scotia</t>
  </si>
  <si>
    <t>Participation Rate 2012 to 2022, Canada and Nova Scotia, Age 15+</t>
  </si>
  <si>
    <t xml:space="preserve">Participation </t>
  </si>
  <si>
    <t xml:space="preserve">Participation rate </t>
  </si>
  <si>
    <t>PR</t>
  </si>
  <si>
    <t>2022 Over 2017</t>
  </si>
  <si>
    <t>Calculations based on Statistics Canada Table 14-10-0327-01 Labour force characteristics by sex and detailed age group, 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</si>
</sst>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%"/>
    <numFmt numFmtId="169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3A3838"/>
      <name val="Calibri"/>
      <family val="2"/>
    </font>
    <font>
      <b/>
      <sz val="12"/>
      <color rgb="FF26262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BC2E6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1" xfId="0" applyFill="1" applyBorder="1" applyAlignment="1">
      <alignment horizontal="left"/>
    </xf>
    <xf numFmtId="9" fontId="0" fillId="2" borderId="0" xfId="0" applyNumberFormat="1" applyFill="1" applyAlignment="1">
      <alignment horizontal="left"/>
    </xf>
    <xf numFmtId="9" fontId="0" fillId="0" borderId="0" xfId="0" applyNumberFormat="1" applyAlignment="1">
      <alignment horizontal="left"/>
    </xf>
    <xf numFmtId="9" fontId="0" fillId="3" borderId="0" xfId="0" applyNumberFormat="1" applyFill="1" applyAlignment="1">
      <alignment horizontal="left"/>
    </xf>
    <xf numFmtId="0" fontId="3" fillId="0" borderId="0" xfId="0" applyFont="1" applyAlignment="1">
      <alignment vertical="center"/>
    </xf>
    <xf numFmtId="0" fontId="0" fillId="0" borderId="1" xfId="0" applyBorder="1"/>
    <xf numFmtId="0" fontId="4" fillId="0" borderId="0" xfId="0" applyFont="1" applyAlignment="1">
      <alignment horizontal="left"/>
    </xf>
    <xf numFmtId="0" fontId="2" fillId="0" borderId="1" xfId="0" applyFont="1" applyBorder="1"/>
    <xf numFmtId="0" fontId="5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68" fontId="0" fillId="0" borderId="0" xfId="0" applyNumberFormat="1" applyAlignment="1">
      <alignment horizontal="left"/>
    </xf>
    <xf numFmtId="9" fontId="0" fillId="0" borderId="1" xfId="0" applyNumberFormat="1" applyBorder="1" applyAlignment="1">
      <alignment horizontal="left"/>
    </xf>
    <xf numFmtId="9" fontId="2" fillId="0" borderId="0" xfId="0" applyNumberFormat="1" applyFont="1" applyAlignment="1">
      <alignment horizontal="left"/>
    </xf>
    <xf numFmtId="9" fontId="2" fillId="0" borderId="1" xfId="0" applyNumberFormat="1" applyFont="1" applyBorder="1" applyAlignment="1">
      <alignment horizontal="left"/>
    </xf>
    <xf numFmtId="169" fontId="0" fillId="0" borderId="0" xfId="0" applyNumberFormat="1" applyAlignment="1">
      <alignment horizontal="left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68" fontId="0" fillId="0" borderId="0" xfId="1" applyNumberFormat="1" applyFont="1" applyAlignment="1">
      <alignment horizontal="left"/>
    </xf>
    <xf numFmtId="168" fontId="7" fillId="0" borderId="0" xfId="1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4" borderId="2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0" borderId="5" xfId="0" applyFont="1" applyBorder="1" applyAlignment="1">
      <alignment horizontal="left" vertical="center"/>
    </xf>
    <xf numFmtId="168" fontId="9" fillId="0" borderId="0" xfId="1" applyNumberFormat="1" applyFont="1" applyBorder="1" applyAlignment="1">
      <alignment horizontal="left"/>
    </xf>
    <xf numFmtId="168" fontId="9" fillId="0" borderId="1" xfId="1" applyNumberFormat="1" applyFont="1" applyBorder="1" applyAlignment="1">
      <alignment horizontal="left"/>
    </xf>
    <xf numFmtId="0" fontId="8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168" fontId="10" fillId="0" borderId="7" xfId="0" applyNumberFormat="1" applyFont="1" applyBorder="1" applyAlignment="1">
      <alignment horizontal="left"/>
    </xf>
    <xf numFmtId="168" fontId="10" fillId="0" borderId="8" xfId="0" applyNumberFormat="1" applyFont="1" applyBorder="1" applyAlignment="1">
      <alignment horizontal="left"/>
    </xf>
    <xf numFmtId="168" fontId="11" fillId="0" borderId="7" xfId="1" applyNumberFormat="1" applyFont="1" applyBorder="1" applyAlignment="1">
      <alignment horizontal="left"/>
    </xf>
    <xf numFmtId="168" fontId="11" fillId="0" borderId="8" xfId="1" applyNumberFormat="1" applyFont="1" applyBorder="1" applyAlignment="1">
      <alignment horizontal="left"/>
    </xf>
    <xf numFmtId="9" fontId="0" fillId="0" borderId="0" xfId="1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5" borderId="2" xfId="0" applyFont="1" applyFill="1" applyBorder="1" applyAlignment="1">
      <alignment horizontal="left"/>
    </xf>
    <xf numFmtId="0" fontId="13" fillId="5" borderId="3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0" borderId="5" xfId="0" applyFont="1" applyBorder="1" applyAlignment="1">
      <alignment horizontal="left" vertical="center"/>
    </xf>
    <xf numFmtId="168" fontId="13" fillId="0" borderId="0" xfId="1" applyNumberFormat="1" applyFont="1" applyFill="1" applyBorder="1" applyAlignment="1">
      <alignment horizontal="left"/>
    </xf>
    <xf numFmtId="168" fontId="13" fillId="0" borderId="1" xfId="1" applyNumberFormat="1" applyFont="1" applyFill="1" applyBorder="1" applyAlignment="1">
      <alignment horizontal="left"/>
    </xf>
    <xf numFmtId="0" fontId="12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168" fontId="14" fillId="0" borderId="7" xfId="0" applyNumberFormat="1" applyFont="1" applyBorder="1" applyAlignment="1">
      <alignment horizontal="left"/>
    </xf>
    <xf numFmtId="168" fontId="14" fillId="0" borderId="8" xfId="0" applyNumberFormat="1" applyFont="1" applyBorder="1" applyAlignment="1">
      <alignment horizontal="left"/>
    </xf>
    <xf numFmtId="168" fontId="15" fillId="0" borderId="7" xfId="1" applyNumberFormat="1" applyFont="1" applyFill="1" applyBorder="1" applyAlignment="1">
      <alignment horizontal="left"/>
    </xf>
    <xf numFmtId="168" fontId="15" fillId="0" borderId="8" xfId="1" applyNumberFormat="1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CA" sz="1200" b="1">
                <a:solidFill>
                  <a:sysClr val="windowText" lastClr="000000"/>
                </a:solidFill>
              </a:rPr>
              <a:t>Distribution</a:t>
            </a:r>
            <a:r>
              <a:rPr lang="en-CA" sz="1200" b="1" baseline="0">
                <a:solidFill>
                  <a:sysClr val="windowText" lastClr="000000"/>
                </a:solidFill>
              </a:rPr>
              <a:t> of Labour Force by Age Group  - 2002, 2012 and 2022 in Nova Scotia</a:t>
            </a:r>
            <a:endParaRPr lang="en-CA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5553560775180889"/>
          <c:y val="3.7703564160832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'[1]Persons &amp; LF 2002-2022 (3)'!$P$3</c:f>
              <c:strCache>
                <c:ptCount val="1"/>
                <c:pt idx="0">
                  <c:v>15-24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'[1]Persons &amp; LF 2002-2022 (3)'!$O$4:$O$6</c:f>
              <c:numCache>
                <c:formatCode>General</c:formatCode>
                <c:ptCount val="3"/>
                <c:pt idx="0">
                  <c:v>2002</c:v>
                </c:pt>
                <c:pt idx="1">
                  <c:v>2012</c:v>
                </c:pt>
                <c:pt idx="2">
                  <c:v>2022</c:v>
                </c:pt>
              </c:numCache>
            </c:numRef>
          </c:cat>
          <c:val>
            <c:numRef>
              <c:f>'[1]Persons &amp; LF 2002-2022 (3)'!$P$4:$P$6</c:f>
              <c:numCache>
                <c:formatCode>0%</c:formatCode>
                <c:ptCount val="3"/>
                <c:pt idx="0">
                  <c:v>0.16834224598930481</c:v>
                </c:pt>
                <c:pt idx="1">
                  <c:v>0.1548821548821549</c:v>
                </c:pt>
                <c:pt idx="2">
                  <c:v>0.14552814186584426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7-4196-99B1-1CCE04AB7A50}"/>
            </c:ext>
          </c:extLst>
        </c:ser>
        <c:ser>
          <c:idx val="1"/>
          <c:order val="1"/>
          <c:tx>
            <c:strRef>
              <c:f>'[1]Persons &amp; LF 2002-2022 (3)'!$Q$3</c:f>
              <c:strCache>
                <c:ptCount val="1"/>
                <c:pt idx="0">
                  <c:v>25-54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'[1]Persons &amp; LF 2002-2022 (3)'!$O$4:$O$6</c:f>
              <c:numCache>
                <c:formatCode>General</c:formatCode>
                <c:ptCount val="3"/>
                <c:pt idx="0">
                  <c:v>2002</c:v>
                </c:pt>
                <c:pt idx="1">
                  <c:v>2012</c:v>
                </c:pt>
                <c:pt idx="2">
                  <c:v>2022</c:v>
                </c:pt>
              </c:numCache>
            </c:numRef>
          </c:cat>
          <c:val>
            <c:numRef>
              <c:f>'[1]Persons &amp; LF 2002-2022 (3)'!$Q$4:$Q$6</c:f>
              <c:numCache>
                <c:formatCode>0%</c:formatCode>
                <c:ptCount val="3"/>
                <c:pt idx="0">
                  <c:v>0.72598930481283419</c:v>
                </c:pt>
                <c:pt idx="1">
                  <c:v>0.63992869875222824</c:v>
                </c:pt>
                <c:pt idx="2">
                  <c:v>0.61044718581341562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7-4196-99B1-1CCE04AB7A50}"/>
            </c:ext>
          </c:extLst>
        </c:ser>
        <c:ser>
          <c:idx val="2"/>
          <c:order val="2"/>
          <c:tx>
            <c:strRef>
              <c:f>'[1]Persons &amp; LF 2002-2022 (3)'!$R$3</c:f>
              <c:strCache>
                <c:ptCount val="1"/>
                <c:pt idx="0">
                  <c:v>55+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'[1]Persons &amp; LF 2002-2022 (3)'!$O$4:$O$6</c:f>
              <c:numCache>
                <c:formatCode>General</c:formatCode>
                <c:ptCount val="3"/>
                <c:pt idx="0">
                  <c:v>2002</c:v>
                </c:pt>
                <c:pt idx="1">
                  <c:v>2012</c:v>
                </c:pt>
                <c:pt idx="2">
                  <c:v>2022</c:v>
                </c:pt>
              </c:numCache>
            </c:numRef>
          </c:cat>
          <c:val>
            <c:numRef>
              <c:f>'[1]Persons &amp; LF 2002-2022 (3)'!$R$4:$R$6</c:f>
              <c:numCache>
                <c:formatCode>0%</c:formatCode>
                <c:ptCount val="3"/>
                <c:pt idx="0">
                  <c:v>0.10588235294117647</c:v>
                </c:pt>
                <c:pt idx="1">
                  <c:v>0.20499108734402852</c:v>
                </c:pt>
                <c:pt idx="2">
                  <c:v>0.24402467232074018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7-4196-99B1-1CCE04AB7A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56438992"/>
        <c:axId val="256436592"/>
      </c:barChart>
      <c:catAx>
        <c:axId val="25643899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436592"/>
        <c:crosses val="autoZero"/>
        <c:auto val="1"/>
        <c:lblAlgn val="ctr"/>
        <c:lblOffset val="100"/>
        <c:noMultiLvlLbl val="0"/>
      </c:catAx>
      <c:valAx>
        <c:axId val="25643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43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7849720617544058"/>
          <c:y val="0.14618700104177348"/>
          <c:w val="0.21435753370476371"/>
          <c:h val="6.6137773195653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300" b="1">
                <a:solidFill>
                  <a:sysClr val="windowText" lastClr="000000"/>
                </a:solidFill>
              </a:rPr>
              <a:t>Indexed</a:t>
            </a:r>
            <a:r>
              <a:rPr lang="en-CA" sz="1300" b="1" baseline="0">
                <a:solidFill>
                  <a:sysClr val="windowText" lastClr="000000"/>
                </a:solidFill>
              </a:rPr>
              <a:t> Labour Force by Age Group, 2012 to 2022, Nova Scotia</a:t>
            </a:r>
          </a:p>
          <a:p>
            <a:pPr algn="l">
              <a:defRPr/>
            </a:pPr>
            <a:r>
              <a:rPr lang="en-CA" sz="1300" b="1" baseline="0">
                <a:solidFill>
                  <a:sysClr val="windowText" lastClr="000000"/>
                </a:solidFill>
              </a:rPr>
              <a:t>Base Year: 2012=100</a:t>
            </a:r>
            <a:endParaRPr lang="en-CA" sz="13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1.4164849542084613E-2"/>
          <c:y val="1.9212290056565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[2]Indexed!$J$28</c:f>
              <c:strCache>
                <c:ptCount val="1"/>
                <c:pt idx="0">
                  <c:v>15-54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66E-4691-B13C-26BEF66AAD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E-4691-B13C-26BEF66AAD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6E-4691-B13C-26BEF66AAD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E-4691-B13C-26BEF66AAD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6E-4691-B13C-26BEF66AAD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6E-4691-B13C-26BEF66AAD8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6E-4691-B13C-26BEF66AAD8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6E-4691-B13C-26BEF66AAD8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6E-4691-B13C-26BEF66AAD8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6E-4691-B13C-26BEF66AAD8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6E-4691-B13C-26BEF66AAD85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66E-4691-B13C-26BEF66AAD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tint val="77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([2]Indexed!$A$30,[2]Indexed!$A$30:$A$40)</c:f>
              <c:numCache>
                <c:formatCode>General</c:formatCode>
                <c:ptCount val="12"/>
                <c:pt idx="0">
                  <c:v>2012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[2]Indexed!$J$29:$J$40</c:f>
              <c:numCache>
                <c:formatCode>0</c:formatCode>
                <c:ptCount val="12"/>
                <c:pt idx="0">
                  <c:v>100</c:v>
                </c:pt>
                <c:pt idx="1">
                  <c:v>99.037749814951894</c:v>
                </c:pt>
                <c:pt idx="2">
                  <c:v>97.606711078213678</c:v>
                </c:pt>
                <c:pt idx="3">
                  <c:v>95.36146064643475</c:v>
                </c:pt>
                <c:pt idx="4">
                  <c:v>94.053787318036044</c:v>
                </c:pt>
                <c:pt idx="5">
                  <c:v>91.70984455958552</c:v>
                </c:pt>
                <c:pt idx="6">
                  <c:v>92.252652356279313</c:v>
                </c:pt>
                <c:pt idx="7">
                  <c:v>92.770787071305222</c:v>
                </c:pt>
                <c:pt idx="8">
                  <c:v>94.473229706390342</c:v>
                </c:pt>
                <c:pt idx="9">
                  <c:v>92.770787071305222</c:v>
                </c:pt>
                <c:pt idx="10">
                  <c:v>95.36146064643475</c:v>
                </c:pt>
                <c:pt idx="11">
                  <c:v>96.767826301505053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6E-4691-B13C-26BEF66AAD85}"/>
            </c:ext>
          </c:extLst>
        </c:ser>
        <c:ser>
          <c:idx val="4"/>
          <c:order val="1"/>
          <c:tx>
            <c:strRef>
              <c:f>[2]Indexed!$K$28</c:f>
              <c:strCache>
                <c:ptCount val="1"/>
                <c:pt idx="0">
                  <c:v>55+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6E-4691-B13C-26BEF66AAD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66E-4691-B13C-26BEF66AAD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66E-4691-B13C-26BEF66AAD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66E-4691-B13C-26BEF66AAD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66E-4691-B13C-26BEF66AAD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66E-4691-B13C-26BEF66AAD8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66E-4691-B13C-26BEF66AAD8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66E-4691-B13C-26BEF66AAD8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66E-4691-B13C-26BEF66AAD8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66E-4691-B13C-26BEF66AAD8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66E-4691-B13C-26BEF66AAD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tint val="54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([2]Indexed!$A$30,[2]Indexed!$A$30:$A$40)</c:f>
              <c:numCache>
                <c:formatCode>General</c:formatCode>
                <c:ptCount val="12"/>
                <c:pt idx="0">
                  <c:v>2012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[2]Indexed!$K$29:$K$40</c:f>
              <c:numCache>
                <c:formatCode>0</c:formatCode>
                <c:ptCount val="12"/>
                <c:pt idx="0">
                  <c:v>100</c:v>
                </c:pt>
                <c:pt idx="1">
                  <c:v>109.40803382663849</c:v>
                </c:pt>
                <c:pt idx="2">
                  <c:v>110.99365750528543</c:v>
                </c:pt>
                <c:pt idx="3">
                  <c:v>112.15644820295982</c:v>
                </c:pt>
                <c:pt idx="4">
                  <c:v>112.15644820295982</c:v>
                </c:pt>
                <c:pt idx="5">
                  <c:v>118.28752642706132</c:v>
                </c:pt>
                <c:pt idx="6">
                  <c:v>121.45877378435519</c:v>
                </c:pt>
                <c:pt idx="7">
                  <c:v>120.71881606765329</c:v>
                </c:pt>
                <c:pt idx="8">
                  <c:v>125.68710359408036</c:v>
                </c:pt>
                <c:pt idx="9">
                  <c:v>122.51585623678649</c:v>
                </c:pt>
                <c:pt idx="10">
                  <c:v>132.66384778012684</c:v>
                </c:pt>
                <c:pt idx="11">
                  <c:v>133.82663847780128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66E-4691-B13C-26BEF66AAD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777273616"/>
        <c:axId val="1777274576"/>
      </c:barChart>
      <c:catAx>
        <c:axId val="177727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274576"/>
        <c:crosses val="autoZero"/>
        <c:auto val="1"/>
        <c:lblAlgn val="ctr"/>
        <c:lblOffset val="100"/>
        <c:noMultiLvlLbl val="0"/>
      </c:catAx>
      <c:valAx>
        <c:axId val="1777274576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273616"/>
        <c:crossesAt val="1"/>
        <c:crossBetween val="between"/>
        <c:majorUnit val="50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7219335808056704"/>
          <c:y val="0.16084529235356906"/>
          <c:w val="0.34407628832702064"/>
          <c:h val="0.1224788029442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300" b="1">
                <a:solidFill>
                  <a:sysClr val="windowText" lastClr="000000"/>
                </a:solidFill>
              </a:rPr>
              <a:t>Labour</a:t>
            </a:r>
            <a:r>
              <a:rPr lang="en-CA" sz="1300" b="1" baseline="0">
                <a:solidFill>
                  <a:sysClr val="windowText" lastClr="000000"/>
                </a:solidFill>
              </a:rPr>
              <a:t> Force Participation Rates by Age, 2012 to 2022, Nova Scotia</a:t>
            </a:r>
            <a:endParaRPr lang="en-CA" sz="13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3.3733041036840168E-2"/>
          <c:y val="2.60586319218241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079541757237138E-2"/>
          <c:y val="0.23384373370266828"/>
          <c:w val="0.90215748449717237"/>
          <c:h val="0.656994194943873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'[2]Participation (2)'!$G$8</c:f>
              <c:strCache>
                <c:ptCount val="1"/>
                <c:pt idx="0">
                  <c:v>15-24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CC-458B-BB4E-99827D88C32F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CC-458B-BB4E-99827D88C3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shade val="65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'[2]Participation (2)'!$B$9:$B$19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'[2]Participation (2)'!$G$9:$G$19</c:f>
              <c:numCache>
                <c:formatCode>0%</c:formatCode>
                <c:ptCount val="11"/>
                <c:pt idx="0">
                  <c:v>0.66900000000000004</c:v>
                </c:pt>
                <c:pt idx="1">
                  <c:v>0.67</c:v>
                </c:pt>
                <c:pt idx="2">
                  <c:v>0.66700000000000004</c:v>
                </c:pt>
                <c:pt idx="3">
                  <c:v>0.67599999999999993</c:v>
                </c:pt>
                <c:pt idx="4">
                  <c:v>0.64700000000000002</c:v>
                </c:pt>
                <c:pt idx="5">
                  <c:v>0.65300000000000002</c:v>
                </c:pt>
                <c:pt idx="6">
                  <c:v>0.66900000000000004</c:v>
                </c:pt>
                <c:pt idx="7">
                  <c:v>0.69799999999999995</c:v>
                </c:pt>
                <c:pt idx="8">
                  <c:v>0.65400000000000003</c:v>
                </c:pt>
                <c:pt idx="9">
                  <c:v>0.69099999999999995</c:v>
                </c:pt>
                <c:pt idx="10">
                  <c:v>0.68400000000000005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CC-458B-BB4E-99827D88C32F}"/>
            </c:ext>
          </c:extLst>
        </c:ser>
        <c:ser>
          <c:idx val="2"/>
          <c:order val="2"/>
          <c:tx>
            <c:strRef>
              <c:f>'[2]Participation (2)'!$I$8</c:f>
              <c:strCache>
                <c:ptCount val="1"/>
                <c:pt idx="0">
                  <c:v>55+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CC-458B-BB4E-99827D88C32F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CC-458B-BB4E-99827D88C3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tint val="65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'[2]Participation (2)'!$B$9:$B$19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'[2]Participation (2)'!$I$9:$I$19</c:f>
              <c:numCache>
                <c:formatCode>0%</c:formatCode>
                <c:ptCount val="11"/>
                <c:pt idx="0">
                  <c:v>0.35700000000000004</c:v>
                </c:pt>
                <c:pt idx="1">
                  <c:v>0.35299999999999998</c:v>
                </c:pt>
                <c:pt idx="2">
                  <c:v>0.34799999999999998</c:v>
                </c:pt>
                <c:pt idx="3">
                  <c:v>0.34</c:v>
                </c:pt>
                <c:pt idx="4">
                  <c:v>0.34899999999999998</c:v>
                </c:pt>
                <c:pt idx="5">
                  <c:v>0.34899999999999998</c:v>
                </c:pt>
                <c:pt idx="6">
                  <c:v>0.33899999999999997</c:v>
                </c:pt>
                <c:pt idx="7">
                  <c:v>0.34499999999999997</c:v>
                </c:pt>
                <c:pt idx="8">
                  <c:v>0.32899999999999996</c:v>
                </c:pt>
                <c:pt idx="9">
                  <c:v>0.35</c:v>
                </c:pt>
                <c:pt idx="10">
                  <c:v>0.34600000000000003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CC-458B-BB4E-99827D88C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20867200"/>
        <c:axId val="920860480"/>
      </c:barChart>
      <c:lineChart>
        <c:grouping val="standard"/>
        <c:varyColors val="0"/>
        <c:ser>
          <c:idx val="1"/>
          <c:order val="1"/>
          <c:tx>
            <c:strRef>
              <c:f>'[2]Participation (2)'!$H$8</c:f>
              <c:strCache>
                <c:ptCount val="1"/>
                <c:pt idx="0">
                  <c:v>25-54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pattFill prst="pct90">
                <a:fgClr>
                  <a:schemeClr val="accent5"/>
                </a:fgClr>
                <a:bgClr>
                  <a:schemeClr val="bg1"/>
                </a:bgClr>
              </a:patt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'[2]Participation (2)'!$H$9:$H$19</c:f>
              <c:numCache>
                <c:formatCode>0%</c:formatCode>
                <c:ptCount val="11"/>
                <c:pt idx="0">
                  <c:v>0.86599999999999999</c:v>
                </c:pt>
                <c:pt idx="1">
                  <c:v>0.87</c:v>
                </c:pt>
                <c:pt idx="2">
                  <c:v>0.86599999999999999</c:v>
                </c:pt>
                <c:pt idx="3">
                  <c:v>0.86599999999999999</c:v>
                </c:pt>
                <c:pt idx="4">
                  <c:v>0.85599999999999998</c:v>
                </c:pt>
                <c:pt idx="5">
                  <c:v>0.8640000000000001</c:v>
                </c:pt>
                <c:pt idx="6">
                  <c:v>0.86599999999999999</c:v>
                </c:pt>
                <c:pt idx="7">
                  <c:v>0.87</c:v>
                </c:pt>
                <c:pt idx="8">
                  <c:v>0.86299999999999999</c:v>
                </c:pt>
                <c:pt idx="9">
                  <c:v>0.879</c:v>
                </c:pt>
                <c:pt idx="10">
                  <c:v>0.86900000000000011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CC-458B-BB4E-99827D88C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867200"/>
        <c:axId val="920860480"/>
      </c:lineChart>
      <c:dateAx>
        <c:axId val="92086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70C0">
                <a:alpha val="98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860480"/>
        <c:crosses val="autoZero"/>
        <c:auto val="0"/>
        <c:lblOffset val="100"/>
        <c:baseTimeUnit val="days"/>
        <c:majorUnit val="1"/>
      </c:dateAx>
      <c:valAx>
        <c:axId val="920860480"/>
        <c:scaling>
          <c:orientation val="minMax"/>
          <c:max val="0.9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867200"/>
        <c:crossesAt val="2012"/>
        <c:crossBetween val="between"/>
        <c:majorUnit val="0.15000000000000002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0978837759536519"/>
          <c:y val="0.10586267921721507"/>
          <c:w val="0.35650288307400152"/>
          <c:h val="7.8535997332580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 b="1">
                <a:solidFill>
                  <a:sysClr val="windowText" lastClr="000000"/>
                </a:solidFill>
              </a:rPr>
              <a:t>Labour</a:t>
            </a:r>
            <a:r>
              <a:rPr lang="en-US" sz="1300" b="1" baseline="0">
                <a:solidFill>
                  <a:sysClr val="windowText" lastClr="000000"/>
                </a:solidFill>
              </a:rPr>
              <a:t> Force Participation Rate (%) by Province, 2022</a:t>
            </a:r>
          </a:p>
          <a:p>
            <a:pPr algn="l">
              <a:defRPr/>
            </a:pPr>
            <a:r>
              <a:rPr lang="en-US" sz="1300" b="1" baseline="0">
                <a:solidFill>
                  <a:sysClr val="windowText" lastClr="000000"/>
                </a:solidFill>
              </a:rPr>
              <a:t>Age 15+</a:t>
            </a:r>
            <a:endParaRPr lang="en-US" sz="13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6.4056288503603731E-2"/>
          <c:y val="2.5022341376228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[3]WorkBook!$D$22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E1-4936-B3EB-1D5B74DD450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E1-4936-B3EB-1D5B74DD45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[3]WorkBook!$C$23:$C$33</c:f>
              <c:strCache>
                <c:ptCount val="11"/>
                <c:pt idx="0">
                  <c:v>CA</c:v>
                </c:pt>
                <c:pt idx="1">
                  <c:v>NS</c:v>
                </c:pt>
                <c:pt idx="2">
                  <c:v>NFLD</c:v>
                </c:pt>
                <c:pt idx="3">
                  <c:v>NB</c:v>
                </c:pt>
                <c:pt idx="4">
                  <c:v>PEI</c:v>
                </c:pt>
                <c:pt idx="5">
                  <c:v>QC</c:v>
                </c:pt>
                <c:pt idx="6">
                  <c:v>BC</c:v>
                </c:pt>
                <c:pt idx="7">
                  <c:v>ON</c:v>
                </c:pt>
                <c:pt idx="8">
                  <c:v>MB</c:v>
                </c:pt>
                <c:pt idx="9">
                  <c:v>SK</c:v>
                </c:pt>
                <c:pt idx="10">
                  <c:v>AB</c:v>
                </c:pt>
              </c:strCache>
            </c:strRef>
          </c:cat>
          <c:val>
            <c:numRef>
              <c:f>[3]WorkBook!$D$23:$D$33</c:f>
              <c:numCache>
                <c:formatCode>General</c:formatCode>
                <c:ptCount val="11"/>
                <c:pt idx="0">
                  <c:v>65.400000000000006</c:v>
                </c:pt>
                <c:pt idx="1">
                  <c:v>61.7</c:v>
                </c:pt>
                <c:pt idx="2">
                  <c:v>58.4</c:v>
                </c:pt>
                <c:pt idx="3">
                  <c:v>60.6</c:v>
                </c:pt>
                <c:pt idx="4">
                  <c:v>65.5</c:v>
                </c:pt>
                <c:pt idx="5">
                  <c:v>64.3</c:v>
                </c:pt>
                <c:pt idx="6">
                  <c:v>65.099999999999994</c:v>
                </c:pt>
                <c:pt idx="7">
                  <c:v>65.400000000000006</c:v>
                </c:pt>
                <c:pt idx="8">
                  <c:v>66.7</c:v>
                </c:pt>
                <c:pt idx="9">
                  <c:v>67.8</c:v>
                </c:pt>
                <c:pt idx="10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E1-4936-B3EB-1D5B74DD45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20862400"/>
        <c:axId val="920864320"/>
      </c:barChart>
      <c:catAx>
        <c:axId val="92086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864320"/>
        <c:crosses val="autoZero"/>
        <c:auto val="1"/>
        <c:lblAlgn val="ctr"/>
        <c:lblOffset val="100"/>
        <c:noMultiLvlLbl val="0"/>
      </c:catAx>
      <c:valAx>
        <c:axId val="920864320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86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561974</xdr:colOff>
      <xdr:row>7</xdr:row>
      <xdr:rowOff>38105</xdr:rowOff>
    </xdr:from>
    <xdr:to>
      <xdr:col>25</xdr:col>
      <xdr:colOff>47625</xdr:colOff>
      <xdr:row>26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BA8BCB-B1F9-4C04-AB64-B66982E52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599015</xdr:colOff>
      <xdr:row>26</xdr:row>
      <xdr:rowOff>1</xdr:rowOff>
    </xdr:from>
    <xdr:to>
      <xdr:col>23</xdr:col>
      <xdr:colOff>21167</xdr:colOff>
      <xdr:row>45</xdr:row>
      <xdr:rowOff>116417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F06F2C-9584-440F-9563-D3E962354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481011</xdr:colOff>
      <xdr:row>2</xdr:row>
      <xdr:rowOff>76199</xdr:rowOff>
    </xdr:from>
    <xdr:to>
      <xdr:col>18</xdr:col>
      <xdr:colOff>104774</xdr:colOff>
      <xdr:row>17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808164-B8E6-4D68-86B0-143487887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604837</xdr:colOff>
      <xdr:row>4</xdr:row>
      <xdr:rowOff>19049</xdr:rowOff>
    </xdr:from>
    <xdr:to>
      <xdr:col>22</xdr:col>
      <xdr:colOff>333375</xdr:colOff>
      <xdr:row>22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E5C145-805D-45D6-AFB0-ABB7E4CB3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LWD-HLFX-SKILLS&amp;LEARNING\Pra\1-Research%20and%20Analysis\Website%20Statistics\Labour%20Force\Labour%20Force%202022\Labour%20Force%202022%20Tables\LF%20Ch%20NS%202002-2022.xlsx" TargetMode="External"/><Relationship Id="rId1" Type="http://schemas.openxmlformats.org/officeDocument/2006/relationships/externalLinkPath" Target="/LWD-HLFX-SKILLS&amp;LEARNING/Pra/1-Research%20and%20Analysis/Website%20Statistics/Labour%20Force/Labour%20Force%202022/Labour%20Force%202022%20Tables/LF%20Ch%20NS%202002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LWD-HLFX-SKILLS&amp;LEARNING\Pra\1-Research%20and%20Analysis\Website%20Statistics\Labour%20Force\Labour%20Force%202022\Labour%20Force%202022%20Tables\LF%20Ch%20NS%202012-2022.xlsx" TargetMode="External"/><Relationship Id="rId1" Type="http://schemas.openxmlformats.org/officeDocument/2006/relationships/externalLinkPath" Target="/LWD-HLFX-SKILLS&amp;LEARNING/Pra/1-Research%20and%20Analysis/Website%20Statistics/Labour%20Force/Labour%20Force%202022/Labour%20Force%202022%20Tables/LF%20Ch%20NS%202012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LWD-HLFX-SKILLS&amp;LEARNING\Pra\1-Research%20and%20Analysis\Website%20Statistics\Labour%20Force\Labour%20Force%202022\Labour%20Force%202022%20Tables\PR%20for%20CA%20&amp;%20Provinces,%202012-2022.xlsx" TargetMode="External"/><Relationship Id="rId1" Type="http://schemas.openxmlformats.org/officeDocument/2006/relationships/externalLinkPath" Target="/LWD-HLFX-SKILLS&amp;LEARNING/Pra/1-Research%20and%20Analysis/Website%20Statistics/Labour%20Force/Labour%20Force%202022/Labour%20Force%202022%20Tables/PR%20for%20CA%20&amp;%20Provinces,%202012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F Ch Different layout NS 2022-"/>
      <sheetName val="WorkBook"/>
      <sheetName val="Persons &amp; LF 2002-2022"/>
      <sheetName val="Persons &amp; LF 2002-2022 (2)"/>
      <sheetName val="Persons &amp; LF 2002-2022 (3)"/>
      <sheetName val="Not in LF"/>
      <sheetName val="Not in LF (2)"/>
    </sheetNames>
    <sheetDataSet>
      <sheetData sheetId="0"/>
      <sheetData sheetId="1"/>
      <sheetData sheetId="2"/>
      <sheetData sheetId="3"/>
      <sheetData sheetId="4">
        <row r="3">
          <cell r="P3" t="str">
            <v>15-24</v>
          </cell>
          <cell r="Q3" t="str">
            <v>25-54</v>
          </cell>
          <cell r="R3" t="str">
            <v>55+</v>
          </cell>
        </row>
        <row r="4">
          <cell r="O4">
            <v>2002</v>
          </cell>
          <cell r="P4">
            <v>0.16834224598930481</v>
          </cell>
          <cell r="Q4">
            <v>0.72598930481283419</v>
          </cell>
          <cell r="R4">
            <v>0.10588235294117647</v>
          </cell>
        </row>
        <row r="5">
          <cell r="O5">
            <v>2012</v>
          </cell>
          <cell r="P5">
            <v>0.1548821548821549</v>
          </cell>
          <cell r="Q5">
            <v>0.63992869875222824</v>
          </cell>
          <cell r="R5">
            <v>0.20499108734402852</v>
          </cell>
        </row>
        <row r="6">
          <cell r="O6">
            <v>2022</v>
          </cell>
          <cell r="P6">
            <v>0.14552814186584426</v>
          </cell>
          <cell r="Q6">
            <v>0.61044718581341562</v>
          </cell>
          <cell r="R6">
            <v>0.24402467232074018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F Ch NS 2012-2022"/>
      <sheetName val="WorkBook"/>
      <sheetName val="WB2"/>
      <sheetName val="WB3"/>
      <sheetName val="Indexed"/>
      <sheetName val="LF &amp; LF Change 2012-22"/>
      <sheetName val="Participation"/>
      <sheetName val="Participation (2)"/>
    </sheetNames>
    <sheetDataSet>
      <sheetData sheetId="0"/>
      <sheetData sheetId="1"/>
      <sheetData sheetId="2"/>
      <sheetData sheetId="3"/>
      <sheetData sheetId="4">
        <row r="28">
          <cell r="J28" t="str">
            <v>15-54</v>
          </cell>
          <cell r="K28" t="str">
            <v>55+</v>
          </cell>
        </row>
        <row r="29">
          <cell r="J29">
            <v>100</v>
          </cell>
          <cell r="K29">
            <v>100</v>
          </cell>
        </row>
        <row r="30">
          <cell r="A30">
            <v>2012</v>
          </cell>
          <cell r="J30">
            <v>99.037749814951894</v>
          </cell>
          <cell r="K30">
            <v>109.40803382663849</v>
          </cell>
        </row>
        <row r="31">
          <cell r="A31">
            <v>2013</v>
          </cell>
          <cell r="J31">
            <v>97.606711078213678</v>
          </cell>
          <cell r="K31">
            <v>110.99365750528543</v>
          </cell>
        </row>
        <row r="32">
          <cell r="A32">
            <v>2014</v>
          </cell>
          <cell r="J32">
            <v>95.36146064643475</v>
          </cell>
          <cell r="K32">
            <v>112.15644820295982</v>
          </cell>
        </row>
        <row r="33">
          <cell r="A33">
            <v>2015</v>
          </cell>
          <cell r="J33">
            <v>94.053787318036044</v>
          </cell>
          <cell r="K33">
            <v>112.15644820295982</v>
          </cell>
        </row>
        <row r="34">
          <cell r="A34">
            <v>2016</v>
          </cell>
          <cell r="J34">
            <v>91.70984455958552</v>
          </cell>
          <cell r="K34">
            <v>118.28752642706132</v>
          </cell>
        </row>
        <row r="35">
          <cell r="A35">
            <v>2017</v>
          </cell>
          <cell r="J35">
            <v>92.252652356279313</v>
          </cell>
          <cell r="K35">
            <v>121.45877378435519</v>
          </cell>
        </row>
        <row r="36">
          <cell r="A36">
            <v>2018</v>
          </cell>
          <cell r="J36">
            <v>92.770787071305222</v>
          </cell>
          <cell r="K36">
            <v>120.71881606765329</v>
          </cell>
        </row>
        <row r="37">
          <cell r="A37">
            <v>2019</v>
          </cell>
          <cell r="J37">
            <v>94.473229706390342</v>
          </cell>
          <cell r="K37">
            <v>125.68710359408036</v>
          </cell>
        </row>
        <row r="38">
          <cell r="A38">
            <v>2020</v>
          </cell>
          <cell r="J38">
            <v>92.770787071305222</v>
          </cell>
          <cell r="K38">
            <v>122.51585623678649</v>
          </cell>
        </row>
        <row r="39">
          <cell r="A39">
            <v>2021</v>
          </cell>
          <cell r="J39">
            <v>95.36146064643475</v>
          </cell>
          <cell r="K39">
            <v>132.66384778012684</v>
          </cell>
        </row>
        <row r="40">
          <cell r="A40">
            <v>2022</v>
          </cell>
          <cell r="J40">
            <v>96.767826301505053</v>
          </cell>
          <cell r="K40">
            <v>133.82663847780128</v>
          </cell>
        </row>
      </sheetData>
      <sheetData sheetId="5"/>
      <sheetData sheetId="6"/>
      <sheetData sheetId="7">
        <row r="8">
          <cell r="G8" t="str">
            <v>15-24</v>
          </cell>
          <cell r="H8" t="str">
            <v>25-54</v>
          </cell>
          <cell r="I8" t="str">
            <v>55+</v>
          </cell>
        </row>
        <row r="9">
          <cell r="B9">
            <v>2012</v>
          </cell>
          <cell r="G9">
            <v>0.66900000000000004</v>
          </cell>
          <cell r="H9">
            <v>0.86599999999999999</v>
          </cell>
          <cell r="I9">
            <v>0.35700000000000004</v>
          </cell>
        </row>
        <row r="10">
          <cell r="B10">
            <v>2013</v>
          </cell>
          <cell r="G10">
            <v>0.67</v>
          </cell>
          <cell r="H10">
            <v>0.87</v>
          </cell>
          <cell r="I10">
            <v>0.35299999999999998</v>
          </cell>
        </row>
        <row r="11">
          <cell r="B11">
            <v>2014</v>
          </cell>
          <cell r="G11">
            <v>0.66700000000000004</v>
          </cell>
          <cell r="H11">
            <v>0.86599999999999999</v>
          </cell>
          <cell r="I11">
            <v>0.34799999999999998</v>
          </cell>
        </row>
        <row r="12">
          <cell r="B12">
            <v>2015</v>
          </cell>
          <cell r="G12">
            <v>0.67599999999999993</v>
          </cell>
          <cell r="H12">
            <v>0.86599999999999999</v>
          </cell>
          <cell r="I12">
            <v>0.34</v>
          </cell>
        </row>
        <row r="13">
          <cell r="B13">
            <v>2016</v>
          </cell>
          <cell r="G13">
            <v>0.64700000000000002</v>
          </cell>
          <cell r="H13">
            <v>0.85599999999999998</v>
          </cell>
          <cell r="I13">
            <v>0.34899999999999998</v>
          </cell>
        </row>
        <row r="14">
          <cell r="B14">
            <v>2017</v>
          </cell>
          <cell r="G14">
            <v>0.65300000000000002</v>
          </cell>
          <cell r="H14">
            <v>0.8640000000000001</v>
          </cell>
          <cell r="I14">
            <v>0.34899999999999998</v>
          </cell>
        </row>
        <row r="15">
          <cell r="B15">
            <v>2018</v>
          </cell>
          <cell r="G15">
            <v>0.66900000000000004</v>
          </cell>
          <cell r="H15">
            <v>0.86599999999999999</v>
          </cell>
          <cell r="I15">
            <v>0.33899999999999997</v>
          </cell>
        </row>
        <row r="16">
          <cell r="B16">
            <v>2019</v>
          </cell>
          <cell r="G16">
            <v>0.69799999999999995</v>
          </cell>
          <cell r="H16">
            <v>0.87</v>
          </cell>
          <cell r="I16">
            <v>0.34499999999999997</v>
          </cell>
        </row>
        <row r="17">
          <cell r="B17">
            <v>2020</v>
          </cell>
          <cell r="G17">
            <v>0.65400000000000003</v>
          </cell>
          <cell r="H17">
            <v>0.86299999999999999</v>
          </cell>
          <cell r="I17">
            <v>0.32899999999999996</v>
          </cell>
        </row>
        <row r="18">
          <cell r="B18">
            <v>2021</v>
          </cell>
          <cell r="G18">
            <v>0.69099999999999995</v>
          </cell>
          <cell r="H18">
            <v>0.879</v>
          </cell>
          <cell r="I18">
            <v>0.35</v>
          </cell>
        </row>
        <row r="19">
          <cell r="B19">
            <v>2022</v>
          </cell>
          <cell r="G19">
            <v>0.68400000000000005</v>
          </cell>
          <cell r="H19">
            <v>0.86900000000000011</v>
          </cell>
          <cell r="I19">
            <v>0.34600000000000003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 for CA &amp; Provinces, 2012-202"/>
      <sheetName val="WorkBook"/>
    </sheetNames>
    <sheetDataSet>
      <sheetData sheetId="0" refreshError="1"/>
      <sheetData sheetId="1">
        <row r="22">
          <cell r="D22">
            <v>2022</v>
          </cell>
        </row>
        <row r="23">
          <cell r="C23" t="str">
            <v>CA</v>
          </cell>
          <cell r="D23">
            <v>65.400000000000006</v>
          </cell>
        </row>
        <row r="24">
          <cell r="C24" t="str">
            <v>NS</v>
          </cell>
          <cell r="D24">
            <v>61.7</v>
          </cell>
        </row>
        <row r="25">
          <cell r="C25" t="str">
            <v>NFLD</v>
          </cell>
          <cell r="D25">
            <v>58.4</v>
          </cell>
        </row>
        <row r="26">
          <cell r="C26" t="str">
            <v>NB</v>
          </cell>
          <cell r="D26">
            <v>60.6</v>
          </cell>
        </row>
        <row r="27">
          <cell r="C27" t="str">
            <v>PEI</v>
          </cell>
          <cell r="D27">
            <v>65.5</v>
          </cell>
        </row>
        <row r="28">
          <cell r="C28" t="str">
            <v>QC</v>
          </cell>
          <cell r="D28">
            <v>64.3</v>
          </cell>
        </row>
        <row r="29">
          <cell r="C29" t="str">
            <v>BC</v>
          </cell>
          <cell r="D29">
            <v>65.099999999999994</v>
          </cell>
        </row>
        <row r="30">
          <cell r="C30" t="str">
            <v>ON</v>
          </cell>
          <cell r="D30">
            <v>65.400000000000006</v>
          </cell>
        </row>
        <row r="31">
          <cell r="C31" t="str">
            <v>MB</v>
          </cell>
          <cell r="D31">
            <v>66.7</v>
          </cell>
        </row>
        <row r="32">
          <cell r="C32" t="str">
            <v>SK</v>
          </cell>
          <cell r="D32">
            <v>67.8</v>
          </cell>
        </row>
        <row r="33">
          <cell r="C33" t="str">
            <v>AB</v>
          </cell>
          <cell r="D33">
            <v>69.8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84973-98BA-4430-A410-043C0F7874F7}">
  <dimension ref="A1:X28"/>
  <sheetViews>
    <sheetView topLeftCell="A13" workbookViewId="0">
      <selection activeCell="N28" sqref="N28"/>
    </sheetView>
  </sheetViews>
  <sheetFormatPr defaultRowHeight="15" x14ac:dyDescent="0.25"/>
  <cols>
    <col min="1" max="1" width="10" customWidth="1"/>
    <col min="2" max="2" width="8.28515625" customWidth="1"/>
    <col min="12" max="12" width="9.140625" style="1"/>
  </cols>
  <sheetData>
    <row r="1" spans="1:2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4" x14ac:dyDescent="0.25">
      <c r="A2" s="2" t="s">
        <v>1</v>
      </c>
      <c r="B2" s="2" t="s">
        <v>2</v>
      </c>
      <c r="C2" s="1"/>
      <c r="D2" s="1"/>
      <c r="E2" s="3"/>
      <c r="F2" s="2" t="s">
        <v>3</v>
      </c>
      <c r="G2" s="1"/>
      <c r="H2" s="2" t="s">
        <v>4</v>
      </c>
      <c r="I2" s="1"/>
      <c r="J2" s="2" t="s">
        <v>5</v>
      </c>
      <c r="K2" s="1"/>
      <c r="L2" s="2" t="s">
        <v>6</v>
      </c>
    </row>
    <row r="3" spans="1:24" x14ac:dyDescent="0.25">
      <c r="A3" s="2" t="s">
        <v>7</v>
      </c>
      <c r="B3" s="2" t="s">
        <v>8</v>
      </c>
      <c r="C3" s="2" t="s">
        <v>4</v>
      </c>
      <c r="D3" s="2" t="s">
        <v>5</v>
      </c>
      <c r="E3" s="4" t="s">
        <v>6</v>
      </c>
      <c r="F3" s="2" t="s">
        <v>8</v>
      </c>
      <c r="G3" s="2" t="s">
        <v>4</v>
      </c>
      <c r="H3" s="2" t="s">
        <v>9</v>
      </c>
      <c r="I3" s="2" t="s">
        <v>5</v>
      </c>
      <c r="J3" s="2" t="s">
        <v>9</v>
      </c>
      <c r="K3" s="2" t="s">
        <v>6</v>
      </c>
      <c r="L3" s="2" t="s">
        <v>9</v>
      </c>
      <c r="P3" s="5" t="s">
        <v>4</v>
      </c>
      <c r="Q3" s="5" t="s">
        <v>5</v>
      </c>
      <c r="R3" s="5" t="s">
        <v>6</v>
      </c>
    </row>
    <row r="4" spans="1:24" x14ac:dyDescent="0.25">
      <c r="A4" s="6">
        <v>2002</v>
      </c>
      <c r="B4" s="7">
        <v>747.4</v>
      </c>
      <c r="C4" s="6">
        <v>121.3</v>
      </c>
      <c r="D4" s="6">
        <v>406</v>
      </c>
      <c r="E4" s="8">
        <v>220</v>
      </c>
      <c r="F4" s="6">
        <v>467.5</v>
      </c>
      <c r="G4" s="6">
        <v>78.7</v>
      </c>
      <c r="H4" s="9">
        <f>(G4/F4)</f>
        <v>0.16834224598930481</v>
      </c>
      <c r="I4" s="6">
        <v>339.4</v>
      </c>
      <c r="J4" s="9">
        <f>(I4/F4)</f>
        <v>0.72598930481283419</v>
      </c>
      <c r="K4" s="6">
        <v>49.5</v>
      </c>
      <c r="L4" s="9">
        <f>(K4/F4)</f>
        <v>0.10588235294117647</v>
      </c>
      <c r="O4" s="1">
        <v>2002</v>
      </c>
      <c r="P4" s="10">
        <f>H4</f>
        <v>0.16834224598930481</v>
      </c>
      <c r="Q4" s="10">
        <f>J4</f>
        <v>0.72598930481283419</v>
      </c>
      <c r="R4" s="10">
        <f>L4</f>
        <v>0.10588235294117647</v>
      </c>
      <c r="S4" s="1"/>
      <c r="T4" s="1"/>
      <c r="U4" s="1"/>
      <c r="V4" s="1"/>
      <c r="W4" s="1"/>
      <c r="X4" s="1"/>
    </row>
    <row r="5" spans="1:24" x14ac:dyDescent="0.25">
      <c r="A5" s="1">
        <v>2003</v>
      </c>
      <c r="B5" s="2">
        <v>753</v>
      </c>
      <c r="C5" s="1">
        <v>121.7</v>
      </c>
      <c r="D5" s="1">
        <v>403.7</v>
      </c>
      <c r="E5" s="3">
        <v>227.6</v>
      </c>
      <c r="F5" s="1">
        <v>474.6</v>
      </c>
      <c r="G5" s="1">
        <v>82.3</v>
      </c>
      <c r="H5" s="11">
        <f t="shared" ref="H5:H24" si="0">(G5/F5)</f>
        <v>0.17340918668352295</v>
      </c>
      <c r="I5" s="1">
        <v>337.6</v>
      </c>
      <c r="J5" s="11">
        <f t="shared" ref="J5:J24" si="1">(I5/F5)</f>
        <v>0.71133586177833963</v>
      </c>
      <c r="K5" s="1">
        <v>54.7</v>
      </c>
      <c r="L5" s="11">
        <f t="shared" ref="L5:L24" si="2">(K5/F5)</f>
        <v>0.11525495153813738</v>
      </c>
      <c r="O5" s="1">
        <v>2012</v>
      </c>
      <c r="P5" s="10">
        <f>H14</f>
        <v>0.1548821548821549</v>
      </c>
      <c r="Q5" s="10">
        <f>J14</f>
        <v>0.63992869875222824</v>
      </c>
      <c r="R5" s="10">
        <f>L14</f>
        <v>0.20499108734402852</v>
      </c>
      <c r="S5" s="1"/>
      <c r="T5" s="1"/>
      <c r="U5" s="1"/>
      <c r="V5" s="1"/>
      <c r="W5" s="1"/>
      <c r="X5" s="1"/>
    </row>
    <row r="6" spans="1:24" x14ac:dyDescent="0.25">
      <c r="A6" s="1">
        <v>2004</v>
      </c>
      <c r="B6" s="2">
        <v>758</v>
      </c>
      <c r="C6" s="1">
        <v>122.3</v>
      </c>
      <c r="D6" s="1">
        <v>401.1</v>
      </c>
      <c r="E6" s="3">
        <v>234.6</v>
      </c>
      <c r="F6" s="1">
        <v>484.4</v>
      </c>
      <c r="G6" s="1">
        <v>82.3</v>
      </c>
      <c r="H6" s="11">
        <f t="shared" si="0"/>
        <v>0.16990090834021471</v>
      </c>
      <c r="I6" s="1">
        <v>340.4</v>
      </c>
      <c r="J6" s="11">
        <f t="shared" si="1"/>
        <v>0.70272502064409581</v>
      </c>
      <c r="K6" s="1">
        <v>61.7</v>
      </c>
      <c r="L6" s="11">
        <f t="shared" si="2"/>
        <v>0.12737407101568954</v>
      </c>
      <c r="O6" s="1">
        <v>2022</v>
      </c>
      <c r="P6" s="10">
        <f>H24</f>
        <v>0.14552814186584426</v>
      </c>
      <c r="Q6" s="10">
        <f>J24</f>
        <v>0.61044718581341562</v>
      </c>
      <c r="R6" s="10">
        <f>L24</f>
        <v>0.24402467232074018</v>
      </c>
      <c r="S6" s="1"/>
      <c r="T6" s="1"/>
      <c r="U6" s="1"/>
      <c r="V6" s="1"/>
      <c r="W6" s="1"/>
      <c r="X6" s="1"/>
    </row>
    <row r="7" spans="1:24" x14ac:dyDescent="0.25">
      <c r="A7" s="1">
        <v>2005</v>
      </c>
      <c r="B7" s="2">
        <v>760.8</v>
      </c>
      <c r="C7" s="1">
        <v>122.3</v>
      </c>
      <c r="D7" s="1">
        <v>397.2</v>
      </c>
      <c r="E7" s="3">
        <v>241.3</v>
      </c>
      <c r="F7" s="1">
        <v>482.6</v>
      </c>
      <c r="G7" s="1">
        <v>81.099999999999994</v>
      </c>
      <c r="H7" s="11">
        <f t="shared" si="0"/>
        <v>0.16804807293825111</v>
      </c>
      <c r="I7" s="1">
        <v>336.1</v>
      </c>
      <c r="J7" s="11">
        <f t="shared" si="1"/>
        <v>0.69643597181931205</v>
      </c>
      <c r="K7" s="1">
        <v>65.400000000000006</v>
      </c>
      <c r="L7" s="11">
        <f t="shared" si="2"/>
        <v>0.13551595524243681</v>
      </c>
    </row>
    <row r="8" spans="1:24" x14ac:dyDescent="0.25">
      <c r="A8" s="1">
        <v>2006</v>
      </c>
      <c r="B8" s="2">
        <v>764</v>
      </c>
      <c r="C8" s="1">
        <v>122.1</v>
      </c>
      <c r="D8" s="1">
        <v>393.2</v>
      </c>
      <c r="E8" s="3">
        <v>248.7</v>
      </c>
      <c r="F8" s="1">
        <v>479.6</v>
      </c>
      <c r="G8" s="1">
        <v>82.2</v>
      </c>
      <c r="H8" s="11">
        <f t="shared" si="0"/>
        <v>0.1713928273561301</v>
      </c>
      <c r="I8" s="1">
        <v>329.8</v>
      </c>
      <c r="J8" s="11">
        <f t="shared" si="1"/>
        <v>0.68765638031693077</v>
      </c>
      <c r="K8" s="1">
        <v>67.5</v>
      </c>
      <c r="L8" s="11">
        <f t="shared" si="2"/>
        <v>0.14074228523769808</v>
      </c>
    </row>
    <row r="9" spans="1:24" x14ac:dyDescent="0.25">
      <c r="A9" s="1">
        <v>2007</v>
      </c>
      <c r="B9" s="2">
        <v>765.1</v>
      </c>
      <c r="C9" s="1">
        <v>121.1</v>
      </c>
      <c r="D9" s="1">
        <v>389.4</v>
      </c>
      <c r="E9" s="3">
        <v>254.6</v>
      </c>
      <c r="F9" s="1">
        <v>486.2</v>
      </c>
      <c r="G9" s="1">
        <v>82.6</v>
      </c>
      <c r="H9" s="11">
        <f t="shared" si="0"/>
        <v>0.16988893459481694</v>
      </c>
      <c r="I9" s="1">
        <v>331.5</v>
      </c>
      <c r="J9" s="11">
        <f t="shared" si="1"/>
        <v>0.68181818181818188</v>
      </c>
      <c r="K9" s="1">
        <v>72.099999999999994</v>
      </c>
      <c r="L9" s="11">
        <f t="shared" si="2"/>
        <v>0.14829288358700124</v>
      </c>
    </row>
    <row r="10" spans="1:24" x14ac:dyDescent="0.25">
      <c r="A10" s="1">
        <v>2008</v>
      </c>
      <c r="B10" s="2">
        <v>767.7</v>
      </c>
      <c r="C10" s="1">
        <v>120.3</v>
      </c>
      <c r="D10" s="1">
        <v>386.6</v>
      </c>
      <c r="E10" s="3">
        <v>260.8</v>
      </c>
      <c r="F10" s="1">
        <v>490.8</v>
      </c>
      <c r="G10" s="1">
        <v>82</v>
      </c>
      <c r="H10" s="11">
        <f t="shared" si="0"/>
        <v>0.16707416462917685</v>
      </c>
      <c r="I10" s="1">
        <v>328.8</v>
      </c>
      <c r="J10" s="11">
        <f t="shared" si="1"/>
        <v>0.66992665036674814</v>
      </c>
      <c r="K10" s="1">
        <v>80.099999999999994</v>
      </c>
      <c r="L10" s="11">
        <f t="shared" si="2"/>
        <v>0.16320293398533006</v>
      </c>
    </row>
    <row r="11" spans="1:24" x14ac:dyDescent="0.25">
      <c r="A11" s="1">
        <v>2009</v>
      </c>
      <c r="B11" s="2">
        <v>771.5</v>
      </c>
      <c r="C11" s="1">
        <v>119.6</v>
      </c>
      <c r="D11" s="1">
        <v>384.2</v>
      </c>
      <c r="E11" s="3">
        <v>267.7</v>
      </c>
      <c r="F11" s="1">
        <v>497.4</v>
      </c>
      <c r="G11" s="1">
        <v>82.4</v>
      </c>
      <c r="H11" s="11">
        <f t="shared" si="0"/>
        <v>0.16566143948532369</v>
      </c>
      <c r="I11" s="1">
        <v>328.6</v>
      </c>
      <c r="J11" s="11">
        <f t="shared" si="1"/>
        <v>0.66063530357860889</v>
      </c>
      <c r="K11" s="1">
        <v>86.4</v>
      </c>
      <c r="L11" s="11">
        <f t="shared" si="2"/>
        <v>0.17370325693606756</v>
      </c>
    </row>
    <row r="12" spans="1:24" x14ac:dyDescent="0.25">
      <c r="A12" s="1">
        <v>2010</v>
      </c>
      <c r="B12" s="2">
        <v>776</v>
      </c>
      <c r="C12" s="1">
        <v>119.2</v>
      </c>
      <c r="D12" s="1">
        <v>382</v>
      </c>
      <c r="E12" s="3">
        <v>274.8</v>
      </c>
      <c r="F12" s="1">
        <v>500.4</v>
      </c>
      <c r="G12" s="1">
        <v>80.599999999999994</v>
      </c>
      <c r="H12" s="11">
        <f t="shared" si="0"/>
        <v>0.16107114308553158</v>
      </c>
      <c r="I12" s="1">
        <v>329</v>
      </c>
      <c r="J12" s="11">
        <f t="shared" si="1"/>
        <v>0.65747402078337336</v>
      </c>
      <c r="K12" s="1">
        <v>90.9</v>
      </c>
      <c r="L12" s="11">
        <f t="shared" si="2"/>
        <v>0.18165467625899281</v>
      </c>
    </row>
    <row r="13" spans="1:24" x14ac:dyDescent="0.25">
      <c r="A13" s="1">
        <v>2011</v>
      </c>
      <c r="B13" s="2">
        <v>779.3</v>
      </c>
      <c r="C13" s="1">
        <v>118.6</v>
      </c>
      <c r="D13" s="1">
        <v>378.9</v>
      </c>
      <c r="E13" s="3">
        <v>281.7</v>
      </c>
      <c r="F13" s="1">
        <v>499.9</v>
      </c>
      <c r="G13" s="1">
        <v>78.7</v>
      </c>
      <c r="H13" s="11">
        <f t="shared" si="0"/>
        <v>0.15743148629725948</v>
      </c>
      <c r="I13" s="1">
        <v>326.5</v>
      </c>
      <c r="J13" s="11">
        <f t="shared" si="1"/>
        <v>0.6531306261252251</v>
      </c>
      <c r="K13" s="1">
        <v>94.6</v>
      </c>
      <c r="L13" s="11">
        <f t="shared" si="2"/>
        <v>0.1892378475695139</v>
      </c>
    </row>
    <row r="14" spans="1:24" x14ac:dyDescent="0.25">
      <c r="A14" s="6">
        <v>2012</v>
      </c>
      <c r="B14" s="7">
        <v>779.9</v>
      </c>
      <c r="C14" s="6">
        <v>116.9</v>
      </c>
      <c r="D14" s="6">
        <v>373.3</v>
      </c>
      <c r="E14" s="8">
        <v>289.60000000000002</v>
      </c>
      <c r="F14" s="6">
        <v>504.9</v>
      </c>
      <c r="G14" s="6">
        <v>78.2</v>
      </c>
      <c r="H14" s="9">
        <f t="shared" si="0"/>
        <v>0.1548821548821549</v>
      </c>
      <c r="I14" s="6">
        <v>323.10000000000002</v>
      </c>
      <c r="J14" s="9">
        <f t="shared" si="1"/>
        <v>0.63992869875222824</v>
      </c>
      <c r="K14" s="6">
        <v>103.5</v>
      </c>
      <c r="L14" s="9">
        <f t="shared" si="2"/>
        <v>0.20499108734402852</v>
      </c>
    </row>
    <row r="15" spans="1:24" x14ac:dyDescent="0.25">
      <c r="A15" s="1">
        <v>2013</v>
      </c>
      <c r="B15" s="2">
        <v>778.4</v>
      </c>
      <c r="C15" s="1">
        <v>114.6</v>
      </c>
      <c r="D15" s="1">
        <v>366.4</v>
      </c>
      <c r="E15" s="3">
        <v>297.39999999999998</v>
      </c>
      <c r="F15" s="1">
        <v>500.6</v>
      </c>
      <c r="G15" s="1">
        <v>76.8</v>
      </c>
      <c r="H15" s="11">
        <f t="shared" si="0"/>
        <v>0.15341590091889731</v>
      </c>
      <c r="I15" s="1">
        <v>318.7</v>
      </c>
      <c r="J15" s="11">
        <f t="shared" si="1"/>
        <v>0.63663603675589286</v>
      </c>
      <c r="K15" s="1">
        <v>105</v>
      </c>
      <c r="L15" s="11">
        <f t="shared" si="2"/>
        <v>0.20974830203755493</v>
      </c>
    </row>
    <row r="16" spans="1:24" x14ac:dyDescent="0.25">
      <c r="A16" s="1">
        <v>2014</v>
      </c>
      <c r="B16" s="2">
        <v>777.4</v>
      </c>
      <c r="C16" s="1">
        <v>111.9</v>
      </c>
      <c r="D16" s="1">
        <v>360.4</v>
      </c>
      <c r="E16" s="3">
        <v>305</v>
      </c>
      <c r="F16" s="1">
        <v>492.6</v>
      </c>
      <c r="G16" s="1">
        <v>74.599999999999994</v>
      </c>
      <c r="H16" s="11">
        <f t="shared" si="0"/>
        <v>0.15144133170929758</v>
      </c>
      <c r="I16" s="1">
        <v>312</v>
      </c>
      <c r="J16" s="11">
        <f t="shared" si="1"/>
        <v>0.63337393422655297</v>
      </c>
      <c r="K16" s="1">
        <v>106.1</v>
      </c>
      <c r="L16" s="11">
        <f t="shared" si="2"/>
        <v>0.21538773853024765</v>
      </c>
    </row>
    <row r="17" spans="1:14" x14ac:dyDescent="0.25">
      <c r="A17" s="1">
        <v>2015</v>
      </c>
      <c r="B17" s="2">
        <v>776.8</v>
      </c>
      <c r="C17" s="1">
        <v>109.5</v>
      </c>
      <c r="D17" s="1">
        <v>354.7</v>
      </c>
      <c r="E17" s="3">
        <v>312.5</v>
      </c>
      <c r="F17" s="1">
        <v>487.3</v>
      </c>
      <c r="G17" s="1">
        <v>74</v>
      </c>
      <c r="H17" s="11">
        <f t="shared" si="0"/>
        <v>0.15185717217319925</v>
      </c>
      <c r="I17" s="1">
        <v>307.2</v>
      </c>
      <c r="J17" s="11">
        <f t="shared" si="1"/>
        <v>0.63041247691360558</v>
      </c>
      <c r="K17" s="1">
        <v>106.1</v>
      </c>
      <c r="L17" s="11">
        <f t="shared" si="2"/>
        <v>0.21773035091319515</v>
      </c>
    </row>
    <row r="18" spans="1:14" x14ac:dyDescent="0.25">
      <c r="A18" s="1">
        <v>2016</v>
      </c>
      <c r="B18" s="2">
        <v>781.5</v>
      </c>
      <c r="C18" s="1">
        <v>108.6</v>
      </c>
      <c r="D18" s="1">
        <v>352.2</v>
      </c>
      <c r="E18" s="3">
        <v>320.8</v>
      </c>
      <c r="F18" s="1">
        <v>483.6</v>
      </c>
      <c r="G18" s="1">
        <v>70.3</v>
      </c>
      <c r="H18" s="11">
        <f t="shared" si="0"/>
        <v>0.14536807278742761</v>
      </c>
      <c r="I18" s="1">
        <v>301.5</v>
      </c>
      <c r="J18" s="11">
        <f t="shared" si="1"/>
        <v>0.62344913151364756</v>
      </c>
      <c r="K18" s="1">
        <v>111.9</v>
      </c>
      <c r="L18" s="11">
        <f t="shared" si="2"/>
        <v>0.2313895781637717</v>
      </c>
    </row>
    <row r="19" spans="1:14" x14ac:dyDescent="0.25">
      <c r="A19" s="1">
        <v>2017</v>
      </c>
      <c r="B19" s="2">
        <v>788.1</v>
      </c>
      <c r="C19" s="1">
        <v>108.9</v>
      </c>
      <c r="D19" s="1">
        <v>350.3</v>
      </c>
      <c r="E19" s="3">
        <v>328.8</v>
      </c>
      <c r="F19" s="1">
        <v>488.8</v>
      </c>
      <c r="G19" s="1">
        <v>71.099999999999994</v>
      </c>
      <c r="H19" s="11">
        <f t="shared" si="0"/>
        <v>0.14545826513911619</v>
      </c>
      <c r="I19" s="1">
        <v>302.8</v>
      </c>
      <c r="J19" s="11">
        <f t="shared" si="1"/>
        <v>0.61947626841243864</v>
      </c>
      <c r="K19" s="1">
        <v>114.9</v>
      </c>
      <c r="L19" s="11">
        <f t="shared" si="2"/>
        <v>0.23506546644844517</v>
      </c>
    </row>
    <row r="20" spans="1:14" x14ac:dyDescent="0.25">
      <c r="A20" s="1">
        <v>2018</v>
      </c>
      <c r="B20" s="2">
        <v>795.8</v>
      </c>
      <c r="C20" s="1">
        <v>109.3</v>
      </c>
      <c r="D20" s="1">
        <v>349.8</v>
      </c>
      <c r="E20" s="3">
        <v>336.7</v>
      </c>
      <c r="F20" s="1">
        <v>490.2</v>
      </c>
      <c r="G20" s="1">
        <v>73.099999999999994</v>
      </c>
      <c r="H20" s="11">
        <f t="shared" si="0"/>
        <v>0.14912280701754385</v>
      </c>
      <c r="I20" s="1">
        <v>302.8</v>
      </c>
      <c r="J20" s="11">
        <f t="shared" si="1"/>
        <v>0.61770705834353334</v>
      </c>
      <c r="K20" s="1">
        <v>114.2</v>
      </c>
      <c r="L20" s="11">
        <f t="shared" si="2"/>
        <v>0.23296613627090984</v>
      </c>
    </row>
    <row r="21" spans="1:14" x14ac:dyDescent="0.25">
      <c r="A21" s="1">
        <v>2019</v>
      </c>
      <c r="B21" s="2">
        <v>806</v>
      </c>
      <c r="C21" s="1">
        <v>110.4</v>
      </c>
      <c r="D21" s="1">
        <v>351.2</v>
      </c>
      <c r="E21" s="3">
        <v>344.5</v>
      </c>
      <c r="F21" s="1">
        <v>501.8</v>
      </c>
      <c r="G21" s="1">
        <v>77.099999999999994</v>
      </c>
      <c r="H21" s="11">
        <f t="shared" si="0"/>
        <v>0.15364687126345156</v>
      </c>
      <c r="I21" s="1">
        <v>305.7</v>
      </c>
      <c r="J21" s="11">
        <f t="shared" si="1"/>
        <v>0.60920685532084495</v>
      </c>
      <c r="K21" s="1">
        <v>118.9</v>
      </c>
      <c r="L21" s="11">
        <f t="shared" si="2"/>
        <v>0.23694699083300119</v>
      </c>
    </row>
    <row r="22" spans="1:14" x14ac:dyDescent="0.25">
      <c r="A22" s="1">
        <v>2020</v>
      </c>
      <c r="B22" s="2">
        <v>814.1</v>
      </c>
      <c r="C22" s="1">
        <v>109.8</v>
      </c>
      <c r="D22" s="1">
        <v>352.5</v>
      </c>
      <c r="E22" s="3">
        <v>351.8</v>
      </c>
      <c r="F22" s="1">
        <v>491.9</v>
      </c>
      <c r="G22" s="1">
        <v>71.8</v>
      </c>
      <c r="H22" s="11">
        <f t="shared" si="0"/>
        <v>0.14596462695669851</v>
      </c>
      <c r="I22" s="1">
        <v>304.2</v>
      </c>
      <c r="J22" s="11">
        <f t="shared" si="1"/>
        <v>0.61841837771904862</v>
      </c>
      <c r="K22" s="1">
        <v>115.9</v>
      </c>
      <c r="L22" s="11">
        <f t="shared" si="2"/>
        <v>0.23561699532425293</v>
      </c>
    </row>
    <row r="23" spans="1:14" x14ac:dyDescent="0.25">
      <c r="A23" s="1">
        <v>2021</v>
      </c>
      <c r="B23" s="2">
        <v>821.3</v>
      </c>
      <c r="C23" s="1">
        <v>108.9</v>
      </c>
      <c r="D23" s="1">
        <v>354</v>
      </c>
      <c r="E23" s="3">
        <v>358.4</v>
      </c>
      <c r="F23" s="1">
        <v>512</v>
      </c>
      <c r="G23" s="1">
        <v>75.2</v>
      </c>
      <c r="H23" s="11">
        <f t="shared" si="0"/>
        <v>0.14687500000000001</v>
      </c>
      <c r="I23" s="1">
        <v>311.3</v>
      </c>
      <c r="J23" s="11">
        <f t="shared" si="1"/>
        <v>0.60800781250000002</v>
      </c>
      <c r="K23" s="1">
        <v>125.5</v>
      </c>
      <c r="L23" s="11">
        <f t="shared" si="2"/>
        <v>0.2451171875</v>
      </c>
    </row>
    <row r="24" spans="1:14" x14ac:dyDescent="0.25">
      <c r="A24" s="6">
        <v>2022</v>
      </c>
      <c r="B24" s="6">
        <v>840.3</v>
      </c>
      <c r="C24" s="6">
        <v>110.4</v>
      </c>
      <c r="D24" s="6">
        <v>364.4</v>
      </c>
      <c r="E24" s="8">
        <v>365.5</v>
      </c>
      <c r="F24" s="6">
        <v>518.79999999999995</v>
      </c>
      <c r="G24" s="6">
        <v>75.5</v>
      </c>
      <c r="H24" s="9">
        <f t="shared" si="0"/>
        <v>0.14552814186584426</v>
      </c>
      <c r="I24" s="6">
        <v>316.7</v>
      </c>
      <c r="J24" s="9">
        <f t="shared" si="1"/>
        <v>0.61044718581341562</v>
      </c>
      <c r="K24" s="6">
        <v>126.6</v>
      </c>
      <c r="L24" s="9">
        <f t="shared" si="2"/>
        <v>0.24402467232074018</v>
      </c>
    </row>
    <row r="28" spans="1:14" x14ac:dyDescent="0.25">
      <c r="N28" s="12" t="s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48A7F-CBB3-4641-90E8-242B6736A614}">
  <dimension ref="A1:W47"/>
  <sheetViews>
    <sheetView topLeftCell="A31" workbookViewId="0">
      <selection activeCell="L47" sqref="L47"/>
    </sheetView>
  </sheetViews>
  <sheetFormatPr defaultRowHeight="15" x14ac:dyDescent="0.25"/>
  <cols>
    <col min="7" max="7" width="10.42578125" customWidth="1"/>
  </cols>
  <sheetData>
    <row r="1" spans="1:23" x14ac:dyDescent="0.25">
      <c r="A1" s="2"/>
      <c r="B1" s="2" t="s">
        <v>2</v>
      </c>
      <c r="C1" s="2"/>
      <c r="D1" s="2"/>
      <c r="E1" s="2"/>
      <c r="F1" s="2"/>
      <c r="G1" s="2"/>
      <c r="H1" s="2"/>
      <c r="I1" s="2"/>
      <c r="J1" s="2"/>
      <c r="K1" s="2"/>
      <c r="L1" s="4"/>
      <c r="M1" s="2" t="s">
        <v>3</v>
      </c>
      <c r="N1" s="2"/>
      <c r="O1" s="2"/>
      <c r="P1" s="2"/>
      <c r="Q1" s="2"/>
      <c r="R1" s="2"/>
      <c r="S1" s="2"/>
      <c r="T1" s="2"/>
      <c r="U1" s="2"/>
      <c r="V1" s="2"/>
      <c r="W1" s="4"/>
    </row>
    <row r="2" spans="1:23" x14ac:dyDescent="0.25">
      <c r="A2" s="4" t="s">
        <v>7</v>
      </c>
      <c r="B2" s="2">
        <v>2012</v>
      </c>
      <c r="C2" s="2">
        <v>2013</v>
      </c>
      <c r="D2" s="2">
        <v>2014</v>
      </c>
      <c r="E2" s="2">
        <v>2015</v>
      </c>
      <c r="F2" s="2">
        <v>2016</v>
      </c>
      <c r="G2" s="2">
        <v>2017</v>
      </c>
      <c r="H2" s="2">
        <v>2018</v>
      </c>
      <c r="I2" s="2">
        <v>2019</v>
      </c>
      <c r="J2" s="2">
        <v>2020</v>
      </c>
      <c r="K2" s="2">
        <v>2021</v>
      </c>
      <c r="L2" s="4">
        <v>2022</v>
      </c>
      <c r="M2" s="2">
        <v>2012</v>
      </c>
      <c r="N2" s="2">
        <v>2013</v>
      </c>
      <c r="O2" s="2">
        <v>2014</v>
      </c>
      <c r="P2" s="2">
        <v>2015</v>
      </c>
      <c r="Q2" s="2">
        <v>2016</v>
      </c>
      <c r="R2" s="2">
        <v>2017</v>
      </c>
      <c r="S2" s="2">
        <v>2018</v>
      </c>
      <c r="T2" s="2">
        <v>2019</v>
      </c>
      <c r="U2" s="2">
        <v>2020</v>
      </c>
      <c r="V2" s="2">
        <v>2021</v>
      </c>
      <c r="W2" s="4">
        <v>2022</v>
      </c>
    </row>
    <row r="3" spans="1:23" x14ac:dyDescent="0.25">
      <c r="A3" s="4" t="s">
        <v>8</v>
      </c>
      <c r="B3" s="1">
        <v>779.9</v>
      </c>
      <c r="C3" s="1">
        <v>778.4</v>
      </c>
      <c r="D3" s="1">
        <v>777.4</v>
      </c>
      <c r="E3" s="1">
        <v>776.8</v>
      </c>
      <c r="F3" s="1">
        <v>781.5</v>
      </c>
      <c r="G3" s="1">
        <v>788.1</v>
      </c>
      <c r="H3" s="1">
        <v>795.8</v>
      </c>
      <c r="I3" s="1">
        <v>806</v>
      </c>
      <c r="J3" s="1">
        <v>814.1</v>
      </c>
      <c r="K3" s="1">
        <v>821.3</v>
      </c>
      <c r="L3" s="3">
        <v>840.3</v>
      </c>
      <c r="M3" s="1">
        <v>504.9</v>
      </c>
      <c r="N3" s="1">
        <v>500.6</v>
      </c>
      <c r="O3" s="1">
        <v>492.6</v>
      </c>
      <c r="P3" s="1">
        <v>487.3</v>
      </c>
      <c r="Q3" s="1">
        <v>483.6</v>
      </c>
      <c r="R3" s="1">
        <v>488.8</v>
      </c>
      <c r="S3" s="1">
        <v>490.2</v>
      </c>
      <c r="T3" s="1">
        <v>501.8</v>
      </c>
      <c r="U3" s="1">
        <v>491.9</v>
      </c>
      <c r="V3" s="1">
        <v>512</v>
      </c>
      <c r="W3" s="3">
        <v>518.79999999999995</v>
      </c>
    </row>
    <row r="4" spans="1:23" x14ac:dyDescent="0.25">
      <c r="A4" s="4" t="s">
        <v>4</v>
      </c>
      <c r="B4" s="2">
        <v>116.9</v>
      </c>
      <c r="C4" s="2">
        <v>114.6</v>
      </c>
      <c r="D4" s="2">
        <v>111.9</v>
      </c>
      <c r="E4" s="2">
        <v>109.5</v>
      </c>
      <c r="F4" s="2">
        <v>108.6</v>
      </c>
      <c r="G4" s="2">
        <v>108.9</v>
      </c>
      <c r="H4" s="2">
        <v>109.3</v>
      </c>
      <c r="I4" s="2">
        <v>110.4</v>
      </c>
      <c r="J4" s="2">
        <v>109.8</v>
      </c>
      <c r="K4" s="2">
        <v>108.9</v>
      </c>
      <c r="L4" s="4">
        <v>110.4</v>
      </c>
      <c r="M4" s="2">
        <v>78.2</v>
      </c>
      <c r="N4" s="2">
        <v>76.8</v>
      </c>
      <c r="O4" s="2">
        <v>74.599999999999994</v>
      </c>
      <c r="P4" s="2">
        <v>74</v>
      </c>
      <c r="Q4" s="2">
        <v>70.3</v>
      </c>
      <c r="R4" s="2">
        <v>71.099999999999994</v>
      </c>
      <c r="S4" s="2">
        <v>73.099999999999994</v>
      </c>
      <c r="T4" s="2">
        <v>77.099999999999994</v>
      </c>
      <c r="U4" s="2">
        <v>71.8</v>
      </c>
      <c r="V4" s="2">
        <v>75.2</v>
      </c>
      <c r="W4" s="4">
        <v>75.5</v>
      </c>
    </row>
    <row r="5" spans="1:23" x14ac:dyDescent="0.25">
      <c r="A5" s="3" t="s">
        <v>11</v>
      </c>
      <c r="B5" s="1">
        <v>662.9</v>
      </c>
      <c r="C5" s="1">
        <v>663.8</v>
      </c>
      <c r="D5" s="1">
        <v>665.5</v>
      </c>
      <c r="E5" s="1">
        <v>667.2</v>
      </c>
      <c r="F5" s="1">
        <v>673</v>
      </c>
      <c r="G5" s="1">
        <v>679.1</v>
      </c>
      <c r="H5" s="1">
        <v>686.5</v>
      </c>
      <c r="I5" s="1">
        <v>695.7</v>
      </c>
      <c r="J5" s="1">
        <v>704.3</v>
      </c>
      <c r="K5" s="1">
        <v>712.4</v>
      </c>
      <c r="L5" s="3">
        <v>729.9</v>
      </c>
      <c r="M5" s="1">
        <v>426.7</v>
      </c>
      <c r="N5" s="1">
        <v>423.7</v>
      </c>
      <c r="O5" s="1">
        <v>418</v>
      </c>
      <c r="P5" s="1">
        <v>413.3</v>
      </c>
      <c r="Q5" s="1">
        <v>413.3</v>
      </c>
      <c r="R5" s="1">
        <v>417.7</v>
      </c>
      <c r="S5" s="1">
        <v>417.1</v>
      </c>
      <c r="T5" s="1">
        <v>424.7</v>
      </c>
      <c r="U5" s="1">
        <v>420.2</v>
      </c>
      <c r="V5" s="1">
        <v>436.7</v>
      </c>
      <c r="W5" s="3">
        <v>443.3</v>
      </c>
    </row>
    <row r="6" spans="1:23" x14ac:dyDescent="0.25">
      <c r="A6" s="3" t="s">
        <v>12</v>
      </c>
      <c r="B6" s="1">
        <v>224.8</v>
      </c>
      <c r="C6" s="1">
        <v>220.9</v>
      </c>
      <c r="D6" s="1">
        <v>217.9</v>
      </c>
      <c r="E6" s="1">
        <v>215.3</v>
      </c>
      <c r="F6" s="1">
        <v>215.9</v>
      </c>
      <c r="G6" s="1">
        <v>217.8</v>
      </c>
      <c r="H6" s="1">
        <v>221</v>
      </c>
      <c r="I6" s="1">
        <v>225.8</v>
      </c>
      <c r="J6" s="1">
        <v>229.9</v>
      </c>
      <c r="K6" s="1">
        <v>233.2</v>
      </c>
      <c r="L6" s="3">
        <v>243.7</v>
      </c>
      <c r="M6" s="1">
        <v>197.1</v>
      </c>
      <c r="N6" s="1">
        <v>195.2</v>
      </c>
      <c r="O6" s="1">
        <v>191.2</v>
      </c>
      <c r="P6" s="1">
        <v>190.1</v>
      </c>
      <c r="Q6" s="1">
        <v>188</v>
      </c>
      <c r="R6" s="1">
        <v>190.7</v>
      </c>
      <c r="S6" s="1">
        <v>193</v>
      </c>
      <c r="T6" s="1">
        <v>198.1</v>
      </c>
      <c r="U6" s="1">
        <v>200.8</v>
      </c>
      <c r="V6" s="1">
        <v>206.4</v>
      </c>
      <c r="W6" s="3">
        <v>213.9</v>
      </c>
    </row>
    <row r="7" spans="1:23" x14ac:dyDescent="0.25">
      <c r="A7" s="3" t="s">
        <v>13</v>
      </c>
      <c r="B7" s="1">
        <v>285.7</v>
      </c>
      <c r="C7" s="1">
        <v>284.5</v>
      </c>
      <c r="D7" s="1">
        <v>283.5</v>
      </c>
      <c r="E7" s="1">
        <v>282.8</v>
      </c>
      <c r="F7" s="1">
        <v>282.3</v>
      </c>
      <c r="G7" s="1">
        <v>280.8</v>
      </c>
      <c r="H7" s="1">
        <v>279</v>
      </c>
      <c r="I7" s="1">
        <v>276.8</v>
      </c>
      <c r="J7" s="1">
        <v>274.3</v>
      </c>
      <c r="K7" s="1">
        <v>272.10000000000002</v>
      </c>
      <c r="L7" s="3">
        <v>271.39999999999998</v>
      </c>
      <c r="M7" s="1">
        <v>209.6</v>
      </c>
      <c r="N7" s="1">
        <v>209.7</v>
      </c>
      <c r="O7" s="1">
        <v>207.5</v>
      </c>
      <c r="P7" s="1">
        <v>202.8</v>
      </c>
      <c r="Q7" s="1">
        <v>203.5</v>
      </c>
      <c r="R7" s="1">
        <v>203.7</v>
      </c>
      <c r="S7" s="1">
        <v>201.4</v>
      </c>
      <c r="T7" s="1">
        <v>201.9</v>
      </c>
      <c r="U7" s="1">
        <v>193.5</v>
      </c>
      <c r="V7" s="1">
        <v>201.5</v>
      </c>
      <c r="W7" s="3">
        <v>199.8</v>
      </c>
    </row>
    <row r="8" spans="1:23" x14ac:dyDescent="0.25">
      <c r="A8" s="3" t="s">
        <v>14</v>
      </c>
      <c r="B8" s="1">
        <v>438.2</v>
      </c>
      <c r="C8" s="1">
        <v>443</v>
      </c>
      <c r="D8" s="1">
        <v>447.6</v>
      </c>
      <c r="E8" s="1">
        <v>451.9</v>
      </c>
      <c r="F8" s="1">
        <v>457.1</v>
      </c>
      <c r="G8" s="1">
        <v>461.3</v>
      </c>
      <c r="H8" s="1">
        <v>465.5</v>
      </c>
      <c r="I8" s="1">
        <v>469.9</v>
      </c>
      <c r="J8" s="1">
        <v>474.4</v>
      </c>
      <c r="K8" s="1">
        <v>479.3</v>
      </c>
      <c r="L8" s="3">
        <v>486.2</v>
      </c>
      <c r="M8" s="1">
        <v>229.6</v>
      </c>
      <c r="N8" s="1">
        <v>228.5</v>
      </c>
      <c r="O8" s="1">
        <v>226.9</v>
      </c>
      <c r="P8" s="1">
        <v>223.1</v>
      </c>
      <c r="Q8" s="1">
        <v>225.3</v>
      </c>
      <c r="R8" s="1">
        <v>227</v>
      </c>
      <c r="S8" s="1">
        <v>224.1</v>
      </c>
      <c r="T8" s="1">
        <v>226.5</v>
      </c>
      <c r="U8" s="1">
        <v>219.4</v>
      </c>
      <c r="V8" s="1">
        <v>230.3</v>
      </c>
      <c r="W8" s="3">
        <v>229.4</v>
      </c>
    </row>
    <row r="9" spans="1:23" x14ac:dyDescent="0.25">
      <c r="A9" s="4" t="s">
        <v>5</v>
      </c>
      <c r="B9" s="2">
        <v>373.3</v>
      </c>
      <c r="C9" s="2">
        <v>366.4</v>
      </c>
      <c r="D9" s="2">
        <v>360.4</v>
      </c>
      <c r="E9" s="2">
        <v>354.7</v>
      </c>
      <c r="F9" s="2">
        <v>352.2</v>
      </c>
      <c r="G9" s="2">
        <v>350.3</v>
      </c>
      <c r="H9" s="2">
        <v>349.8</v>
      </c>
      <c r="I9" s="2">
        <v>351.2</v>
      </c>
      <c r="J9" s="2">
        <v>352.5</v>
      </c>
      <c r="K9" s="2">
        <v>354</v>
      </c>
      <c r="L9" s="4">
        <v>364.4</v>
      </c>
      <c r="M9" s="2">
        <v>323.10000000000002</v>
      </c>
      <c r="N9" s="2">
        <v>318.7</v>
      </c>
      <c r="O9" s="2">
        <v>312</v>
      </c>
      <c r="P9" s="2">
        <v>307.2</v>
      </c>
      <c r="Q9" s="2">
        <v>301.5</v>
      </c>
      <c r="R9" s="2">
        <v>302.8</v>
      </c>
      <c r="S9" s="2">
        <v>302.8</v>
      </c>
      <c r="T9" s="2">
        <v>305.7</v>
      </c>
      <c r="U9" s="2">
        <v>304.2</v>
      </c>
      <c r="V9" s="2">
        <v>311.3</v>
      </c>
      <c r="W9" s="4">
        <v>316.7</v>
      </c>
    </row>
    <row r="10" spans="1:23" x14ac:dyDescent="0.25">
      <c r="A10" s="4" t="s">
        <v>6</v>
      </c>
      <c r="B10" s="2">
        <v>289.60000000000002</v>
      </c>
      <c r="C10" s="2">
        <v>297.39999999999998</v>
      </c>
      <c r="D10" s="2">
        <v>305</v>
      </c>
      <c r="E10" s="2">
        <v>312.5</v>
      </c>
      <c r="F10" s="2">
        <v>320.8</v>
      </c>
      <c r="G10" s="2">
        <v>328.8</v>
      </c>
      <c r="H10" s="2">
        <v>336.7</v>
      </c>
      <c r="I10" s="2">
        <v>344.5</v>
      </c>
      <c r="J10" s="2">
        <v>351.8</v>
      </c>
      <c r="K10" s="2">
        <v>358.4</v>
      </c>
      <c r="L10" s="4">
        <v>365.5</v>
      </c>
      <c r="M10" s="2">
        <v>103.5</v>
      </c>
      <c r="N10" s="2">
        <v>105</v>
      </c>
      <c r="O10" s="2">
        <v>106.1</v>
      </c>
      <c r="P10" s="2">
        <v>106.1</v>
      </c>
      <c r="Q10" s="2">
        <v>111.9</v>
      </c>
      <c r="R10" s="2">
        <v>114.9</v>
      </c>
      <c r="S10" s="2">
        <v>114.2</v>
      </c>
      <c r="T10" s="2">
        <v>118.9</v>
      </c>
      <c r="U10" s="2">
        <v>115.9</v>
      </c>
      <c r="V10" s="2">
        <v>125.5</v>
      </c>
      <c r="W10" s="4">
        <v>126.6</v>
      </c>
    </row>
    <row r="11" spans="1:23" x14ac:dyDescent="0.25">
      <c r="A11" s="3" t="s">
        <v>15</v>
      </c>
      <c r="B11" s="1">
        <v>627.4</v>
      </c>
      <c r="C11" s="1">
        <v>619.9</v>
      </c>
      <c r="D11" s="1">
        <v>613.4</v>
      </c>
      <c r="E11" s="1">
        <v>607.70000000000005</v>
      </c>
      <c r="F11" s="1">
        <v>606.70000000000005</v>
      </c>
      <c r="G11" s="1">
        <v>607.5</v>
      </c>
      <c r="H11" s="1">
        <v>609.20000000000005</v>
      </c>
      <c r="I11" s="1">
        <v>612.9</v>
      </c>
      <c r="J11" s="1">
        <v>614</v>
      </c>
      <c r="K11" s="1">
        <v>614.20000000000005</v>
      </c>
      <c r="L11" s="3">
        <v>625.4</v>
      </c>
      <c r="M11" s="1">
        <v>484.8</v>
      </c>
      <c r="N11" s="1">
        <v>481.8</v>
      </c>
      <c r="O11" s="1">
        <v>473.3</v>
      </c>
      <c r="P11" s="1">
        <v>467</v>
      </c>
      <c r="Q11" s="1">
        <v>461.8</v>
      </c>
      <c r="R11" s="1">
        <v>465.4</v>
      </c>
      <c r="S11" s="1">
        <v>467.6</v>
      </c>
      <c r="T11" s="1">
        <v>477.2</v>
      </c>
      <c r="U11" s="1">
        <v>466.1</v>
      </c>
      <c r="V11" s="1">
        <v>483.1</v>
      </c>
      <c r="W11" s="3">
        <v>489.2</v>
      </c>
    </row>
    <row r="12" spans="1:23" x14ac:dyDescent="0.25">
      <c r="A12" s="3" t="s">
        <v>16</v>
      </c>
      <c r="B12" s="1">
        <v>55.3</v>
      </c>
      <c r="C12" s="1">
        <v>53.7</v>
      </c>
      <c r="D12" s="1">
        <v>52</v>
      </c>
      <c r="E12" s="1">
        <v>51.1</v>
      </c>
      <c r="F12" s="1">
        <v>50.6</v>
      </c>
      <c r="G12" s="1">
        <v>50.7</v>
      </c>
      <c r="H12" s="1">
        <v>50.4</v>
      </c>
      <c r="I12" s="1">
        <v>50.2</v>
      </c>
      <c r="J12" s="1">
        <v>49.7</v>
      </c>
      <c r="K12" s="1">
        <v>49.5</v>
      </c>
      <c r="L12" s="3">
        <v>50.3</v>
      </c>
      <c r="M12" s="1">
        <v>29.7</v>
      </c>
      <c r="N12" s="1">
        <v>28.3</v>
      </c>
      <c r="O12" s="1">
        <v>27.2</v>
      </c>
      <c r="P12" s="1">
        <v>27.6</v>
      </c>
      <c r="Q12" s="1">
        <v>25.2</v>
      </c>
      <c r="R12" s="1">
        <v>26.4</v>
      </c>
      <c r="S12" s="1">
        <v>26.4</v>
      </c>
      <c r="T12" s="1">
        <v>28.6</v>
      </c>
      <c r="U12" s="1">
        <v>24.9</v>
      </c>
      <c r="V12" s="1">
        <v>26.2</v>
      </c>
      <c r="W12" s="3">
        <v>28.1</v>
      </c>
    </row>
    <row r="13" spans="1:23" x14ac:dyDescent="0.25">
      <c r="A13" s="2" t="s">
        <v>3</v>
      </c>
      <c r="B13" s="2" t="s">
        <v>17</v>
      </c>
      <c r="C13" s="2"/>
      <c r="D13" s="1"/>
      <c r="E13" s="1"/>
      <c r="F13" s="1"/>
      <c r="G13" s="1"/>
      <c r="H13" s="2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2" t="s">
        <v>7</v>
      </c>
      <c r="B14" s="2" t="s">
        <v>8</v>
      </c>
      <c r="C14" s="2" t="s">
        <v>4</v>
      </c>
      <c r="D14" s="3" t="s">
        <v>11</v>
      </c>
      <c r="E14" s="3" t="s">
        <v>12</v>
      </c>
      <c r="F14" s="3" t="s">
        <v>13</v>
      </c>
      <c r="G14" s="3" t="s">
        <v>14</v>
      </c>
      <c r="H14" s="4" t="s">
        <v>5</v>
      </c>
      <c r="I14" s="4" t="s">
        <v>6</v>
      </c>
      <c r="J14" s="3" t="s">
        <v>15</v>
      </c>
      <c r="K14" s="3" t="s">
        <v>16</v>
      </c>
      <c r="L14" s="3" t="s">
        <v>18</v>
      </c>
      <c r="M14" s="3" t="s">
        <v>19</v>
      </c>
      <c r="N14" s="3" t="s">
        <v>20</v>
      </c>
      <c r="O14" s="3" t="s">
        <v>21</v>
      </c>
      <c r="P14" s="3" t="s">
        <v>22</v>
      </c>
      <c r="Q14" s="3" t="s">
        <v>23</v>
      </c>
      <c r="R14" s="3" t="s">
        <v>24</v>
      </c>
      <c r="S14" s="3" t="s">
        <v>25</v>
      </c>
      <c r="T14" s="3" t="s">
        <v>26</v>
      </c>
      <c r="U14" s="3" t="s">
        <v>27</v>
      </c>
      <c r="V14" s="1" t="s">
        <v>28</v>
      </c>
      <c r="W14" s="1" t="s">
        <v>29</v>
      </c>
    </row>
    <row r="15" spans="1:23" x14ac:dyDescent="0.25">
      <c r="A15" s="2">
        <v>2012</v>
      </c>
      <c r="B15" s="1">
        <v>504.9</v>
      </c>
      <c r="C15" s="2">
        <v>78.2</v>
      </c>
      <c r="D15" s="1">
        <v>426.7</v>
      </c>
      <c r="E15" s="1">
        <v>197.1</v>
      </c>
      <c r="F15" s="1">
        <v>209.6</v>
      </c>
      <c r="G15" s="1">
        <v>229.6</v>
      </c>
      <c r="H15" s="2">
        <v>323.10000000000002</v>
      </c>
      <c r="I15" s="2">
        <v>103.5</v>
      </c>
      <c r="J15" s="1">
        <v>484.8</v>
      </c>
      <c r="K15" s="1">
        <v>29.7</v>
      </c>
      <c r="L15" s="1">
        <v>48.5</v>
      </c>
      <c r="M15" s="1">
        <v>46.6</v>
      </c>
      <c r="N15" s="1">
        <v>47.4</v>
      </c>
      <c r="O15" s="1">
        <v>49.5</v>
      </c>
      <c r="P15" s="1">
        <v>53.7</v>
      </c>
      <c r="Q15" s="1">
        <v>62.6</v>
      </c>
      <c r="R15" s="1">
        <v>63.4</v>
      </c>
      <c r="S15" s="1">
        <v>51.6</v>
      </c>
      <c r="T15" s="1">
        <v>32</v>
      </c>
      <c r="U15" s="1">
        <v>20</v>
      </c>
      <c r="V15" s="1">
        <v>13.2</v>
      </c>
      <c r="W15" s="1">
        <v>6.8</v>
      </c>
    </row>
    <row r="16" spans="1:23" x14ac:dyDescent="0.25">
      <c r="A16" s="2">
        <v>2013</v>
      </c>
      <c r="B16" s="1">
        <v>500.6</v>
      </c>
      <c r="C16" s="2">
        <v>76.8</v>
      </c>
      <c r="D16" s="1">
        <v>423.7</v>
      </c>
      <c r="E16" s="1">
        <v>195.2</v>
      </c>
      <c r="F16" s="1">
        <v>209.7</v>
      </c>
      <c r="G16" s="1">
        <v>228.5</v>
      </c>
      <c r="H16" s="2">
        <v>318.7</v>
      </c>
      <c r="I16" s="2">
        <v>105</v>
      </c>
      <c r="J16" s="1">
        <v>481.8</v>
      </c>
      <c r="K16" s="1">
        <v>28.3</v>
      </c>
      <c r="L16" s="1">
        <v>48.5</v>
      </c>
      <c r="M16" s="1">
        <v>45.6</v>
      </c>
      <c r="N16" s="1">
        <v>46.8</v>
      </c>
      <c r="O16" s="1">
        <v>48.1</v>
      </c>
      <c r="P16" s="1">
        <v>54.7</v>
      </c>
      <c r="Q16" s="1">
        <v>58.4</v>
      </c>
      <c r="R16" s="1">
        <v>65.099999999999994</v>
      </c>
      <c r="S16" s="1">
        <v>53.1</v>
      </c>
      <c r="T16" s="1">
        <v>33.1</v>
      </c>
      <c r="U16" s="1">
        <v>18.8</v>
      </c>
      <c r="V16" s="1">
        <v>11.8</v>
      </c>
      <c r="W16" s="1">
        <v>6.9</v>
      </c>
    </row>
    <row r="17" spans="1:23" x14ac:dyDescent="0.25">
      <c r="A17" s="2">
        <v>2014</v>
      </c>
      <c r="B17" s="1">
        <v>492.6</v>
      </c>
      <c r="C17" s="2">
        <v>74.599999999999994</v>
      </c>
      <c r="D17" s="1">
        <v>418</v>
      </c>
      <c r="E17" s="1">
        <v>191.2</v>
      </c>
      <c r="F17" s="1">
        <v>207.5</v>
      </c>
      <c r="G17" s="1">
        <v>226.9</v>
      </c>
      <c r="H17" s="2">
        <v>312</v>
      </c>
      <c r="I17" s="2">
        <v>106.1</v>
      </c>
      <c r="J17" s="1">
        <v>473.3</v>
      </c>
      <c r="K17" s="1">
        <v>27.2</v>
      </c>
      <c r="L17" s="1">
        <v>47.4</v>
      </c>
      <c r="M17" s="1">
        <v>46.9</v>
      </c>
      <c r="N17" s="1">
        <v>45.5</v>
      </c>
      <c r="O17" s="1">
        <v>45.1</v>
      </c>
      <c r="P17" s="1">
        <v>53.6</v>
      </c>
      <c r="Q17" s="1">
        <v>57</v>
      </c>
      <c r="R17" s="1">
        <v>63.8</v>
      </c>
      <c r="S17" s="1">
        <v>53</v>
      </c>
      <c r="T17" s="1">
        <v>33.700000000000003</v>
      </c>
      <c r="U17" s="1">
        <v>19.3</v>
      </c>
      <c r="V17" s="1">
        <v>13.3</v>
      </c>
      <c r="W17" s="1">
        <v>6.1</v>
      </c>
    </row>
    <row r="18" spans="1:23" x14ac:dyDescent="0.25">
      <c r="A18" s="2">
        <v>2015</v>
      </c>
      <c r="B18" s="1">
        <v>487.3</v>
      </c>
      <c r="C18" s="2">
        <v>74</v>
      </c>
      <c r="D18" s="1">
        <v>413.3</v>
      </c>
      <c r="E18" s="1">
        <v>190.1</v>
      </c>
      <c r="F18" s="1">
        <v>202.8</v>
      </c>
      <c r="G18" s="1">
        <v>223.1</v>
      </c>
      <c r="H18" s="2">
        <v>307.2</v>
      </c>
      <c r="I18" s="2">
        <v>106.1</v>
      </c>
      <c r="J18" s="1">
        <v>467</v>
      </c>
      <c r="K18" s="1">
        <v>27.6</v>
      </c>
      <c r="L18" s="1">
        <v>46.4</v>
      </c>
      <c r="M18" s="1">
        <v>46.5</v>
      </c>
      <c r="N18" s="1">
        <v>45.1</v>
      </c>
      <c r="O18" s="1">
        <v>46.2</v>
      </c>
      <c r="P18" s="1">
        <v>52.4</v>
      </c>
      <c r="Q18" s="1">
        <v>54.4</v>
      </c>
      <c r="R18" s="1">
        <v>62.6</v>
      </c>
      <c r="S18" s="1">
        <v>52.5</v>
      </c>
      <c r="T18" s="1">
        <v>33.299999999999997</v>
      </c>
      <c r="U18" s="1">
        <v>20.3</v>
      </c>
      <c r="V18" s="1">
        <v>14.3</v>
      </c>
      <c r="W18" s="1">
        <v>6</v>
      </c>
    </row>
    <row r="19" spans="1:23" x14ac:dyDescent="0.25">
      <c r="A19" s="2">
        <v>2016</v>
      </c>
      <c r="B19" s="1">
        <v>483.6</v>
      </c>
      <c r="C19" s="2">
        <v>70.3</v>
      </c>
      <c r="D19" s="1">
        <v>413.3</v>
      </c>
      <c r="E19" s="1">
        <v>188</v>
      </c>
      <c r="F19" s="1">
        <v>203.5</v>
      </c>
      <c r="G19" s="1">
        <v>225.3</v>
      </c>
      <c r="H19" s="2">
        <v>301.5</v>
      </c>
      <c r="I19" s="2">
        <v>111.9</v>
      </c>
      <c r="J19" s="1">
        <v>461.8</v>
      </c>
      <c r="K19" s="1">
        <v>25.2</v>
      </c>
      <c r="L19" s="1">
        <v>45.1</v>
      </c>
      <c r="M19" s="1">
        <v>47.1</v>
      </c>
      <c r="N19" s="1">
        <v>45.1</v>
      </c>
      <c r="O19" s="1">
        <v>46.3</v>
      </c>
      <c r="P19" s="1">
        <v>49.5</v>
      </c>
      <c r="Q19" s="1">
        <v>50</v>
      </c>
      <c r="R19" s="1">
        <v>63.5</v>
      </c>
      <c r="S19" s="1">
        <v>54.5</v>
      </c>
      <c r="T19" s="1">
        <v>35.6</v>
      </c>
      <c r="U19" s="1">
        <v>21.8</v>
      </c>
      <c r="V19" s="1">
        <v>14.9</v>
      </c>
      <c r="W19" s="1">
        <v>6.9</v>
      </c>
    </row>
    <row r="20" spans="1:23" x14ac:dyDescent="0.25">
      <c r="A20" s="2">
        <v>2017</v>
      </c>
      <c r="B20" s="1">
        <v>488.8</v>
      </c>
      <c r="C20" s="2">
        <v>71.099999999999994</v>
      </c>
      <c r="D20" s="1">
        <v>417.7</v>
      </c>
      <c r="E20" s="1">
        <v>190.7</v>
      </c>
      <c r="F20" s="1">
        <v>203.7</v>
      </c>
      <c r="G20" s="1">
        <v>227</v>
      </c>
      <c r="H20" s="2">
        <v>302.8</v>
      </c>
      <c r="I20" s="2">
        <v>114.9</v>
      </c>
      <c r="J20" s="1">
        <v>465.4</v>
      </c>
      <c r="K20" s="1">
        <v>26.4</v>
      </c>
      <c r="L20" s="1">
        <v>44.7</v>
      </c>
      <c r="M20" s="1">
        <v>48.7</v>
      </c>
      <c r="N20" s="1">
        <v>46.3</v>
      </c>
      <c r="O20" s="1">
        <v>42.5</v>
      </c>
      <c r="P20" s="1">
        <v>53.2</v>
      </c>
      <c r="Q20" s="1">
        <v>52</v>
      </c>
      <c r="R20" s="1">
        <v>60</v>
      </c>
      <c r="S20" s="1">
        <v>56.1</v>
      </c>
      <c r="T20" s="1">
        <v>35.5</v>
      </c>
      <c r="U20" s="1">
        <v>23.3</v>
      </c>
      <c r="V20" s="1">
        <v>15</v>
      </c>
      <c r="W20" s="1">
        <v>8.3000000000000007</v>
      </c>
    </row>
    <row r="21" spans="1:23" x14ac:dyDescent="0.25">
      <c r="A21" s="2">
        <v>2018</v>
      </c>
      <c r="B21" s="1">
        <v>490.2</v>
      </c>
      <c r="C21" s="2">
        <v>73.099999999999994</v>
      </c>
      <c r="D21" s="1">
        <v>417.1</v>
      </c>
      <c r="E21" s="1">
        <v>193</v>
      </c>
      <c r="F21" s="1">
        <v>201.4</v>
      </c>
      <c r="G21" s="1">
        <v>224.1</v>
      </c>
      <c r="H21" s="2">
        <v>302.8</v>
      </c>
      <c r="I21" s="2">
        <v>114.2</v>
      </c>
      <c r="J21" s="1">
        <v>467.6</v>
      </c>
      <c r="K21" s="1">
        <v>26.4</v>
      </c>
      <c r="L21" s="1">
        <v>46.7</v>
      </c>
      <c r="M21" s="1">
        <v>51</v>
      </c>
      <c r="N21" s="1">
        <v>48</v>
      </c>
      <c r="O21" s="1">
        <v>47.4</v>
      </c>
      <c r="P21" s="1">
        <v>46.5</v>
      </c>
      <c r="Q21" s="1">
        <v>51.5</v>
      </c>
      <c r="R21" s="1">
        <v>58.3</v>
      </c>
      <c r="S21" s="1">
        <v>56.3</v>
      </c>
      <c r="T21" s="1">
        <v>35.4</v>
      </c>
      <c r="U21" s="1">
        <v>22.6</v>
      </c>
      <c r="V21" s="1">
        <v>13.9</v>
      </c>
      <c r="W21" s="1">
        <v>8.8000000000000007</v>
      </c>
    </row>
    <row r="22" spans="1:23" x14ac:dyDescent="0.25">
      <c r="A22" s="2">
        <v>2019</v>
      </c>
      <c r="B22" s="1">
        <v>501.8</v>
      </c>
      <c r="C22" s="2">
        <v>77.099999999999994</v>
      </c>
      <c r="D22" s="1">
        <v>424.7</v>
      </c>
      <c r="E22" s="1">
        <v>198.1</v>
      </c>
      <c r="F22" s="1">
        <v>201.9</v>
      </c>
      <c r="G22" s="1">
        <v>226.5</v>
      </c>
      <c r="H22" s="2">
        <v>305.7</v>
      </c>
      <c r="I22" s="2">
        <v>118.9</v>
      </c>
      <c r="J22" s="1">
        <v>477.2</v>
      </c>
      <c r="K22" s="1">
        <v>28.6</v>
      </c>
      <c r="L22" s="1">
        <v>48.6</v>
      </c>
      <c r="M22" s="1">
        <v>51.7</v>
      </c>
      <c r="N22" s="1">
        <v>49.8</v>
      </c>
      <c r="O22" s="1">
        <v>47.5</v>
      </c>
      <c r="P22" s="1">
        <v>49.2</v>
      </c>
      <c r="Q22" s="1">
        <v>49.6</v>
      </c>
      <c r="R22" s="1">
        <v>58</v>
      </c>
      <c r="S22" s="1">
        <v>55.6</v>
      </c>
      <c r="T22" s="1">
        <v>38.700000000000003</v>
      </c>
      <c r="U22" s="1">
        <v>24.7</v>
      </c>
      <c r="V22" s="1">
        <v>15.8</v>
      </c>
      <c r="W22" s="1">
        <v>8.9</v>
      </c>
    </row>
    <row r="23" spans="1:23" x14ac:dyDescent="0.25">
      <c r="A23" s="2">
        <v>2020</v>
      </c>
      <c r="B23" s="1">
        <v>491.9</v>
      </c>
      <c r="C23" s="2">
        <v>71.8</v>
      </c>
      <c r="D23" s="1">
        <v>420.2</v>
      </c>
      <c r="E23" s="1">
        <v>200.8</v>
      </c>
      <c r="F23" s="1">
        <v>193.5</v>
      </c>
      <c r="G23" s="1">
        <v>219.4</v>
      </c>
      <c r="H23" s="2">
        <v>304.2</v>
      </c>
      <c r="I23" s="2">
        <v>115.9</v>
      </c>
      <c r="J23" s="1">
        <v>466.1</v>
      </c>
      <c r="K23" s="1">
        <v>24.9</v>
      </c>
      <c r="L23" s="1">
        <v>46.9</v>
      </c>
      <c r="M23" s="1">
        <v>51.4</v>
      </c>
      <c r="N23" s="1">
        <v>51.1</v>
      </c>
      <c r="O23" s="1">
        <v>49.4</v>
      </c>
      <c r="P23" s="1">
        <v>48.9</v>
      </c>
      <c r="Q23" s="1">
        <v>48.7</v>
      </c>
      <c r="R23" s="1">
        <v>54.7</v>
      </c>
      <c r="S23" s="1">
        <v>55.4</v>
      </c>
      <c r="T23" s="1">
        <v>34.700000000000003</v>
      </c>
      <c r="U23" s="1">
        <v>25.8</v>
      </c>
      <c r="V23" s="1">
        <v>16</v>
      </c>
      <c r="W23" s="1">
        <v>9.8000000000000007</v>
      </c>
    </row>
    <row r="24" spans="1:23" x14ac:dyDescent="0.25">
      <c r="A24" s="2">
        <v>2021</v>
      </c>
      <c r="B24" s="1">
        <v>512</v>
      </c>
      <c r="C24" s="2">
        <v>75.2</v>
      </c>
      <c r="D24" s="1">
        <v>436.7</v>
      </c>
      <c r="E24" s="1">
        <v>206.4</v>
      </c>
      <c r="F24" s="1">
        <v>201.5</v>
      </c>
      <c r="G24" s="1">
        <v>230.3</v>
      </c>
      <c r="H24" s="2">
        <v>311.3</v>
      </c>
      <c r="I24" s="2">
        <v>125.5</v>
      </c>
      <c r="J24" s="1">
        <v>483.1</v>
      </c>
      <c r="K24" s="1">
        <v>26.2</v>
      </c>
      <c r="L24" s="1">
        <v>49</v>
      </c>
      <c r="M24" s="1">
        <v>52.6</v>
      </c>
      <c r="N24" s="1">
        <v>53.9</v>
      </c>
      <c r="O24" s="1">
        <v>50.3</v>
      </c>
      <c r="P24" s="1">
        <v>49.7</v>
      </c>
      <c r="Q24" s="1">
        <v>50.7</v>
      </c>
      <c r="R24" s="1">
        <v>54.2</v>
      </c>
      <c r="S24" s="1">
        <v>54.7</v>
      </c>
      <c r="T24" s="1">
        <v>41.9</v>
      </c>
      <c r="U24" s="1">
        <v>28.9</v>
      </c>
      <c r="V24" s="1">
        <v>18.2</v>
      </c>
      <c r="W24" s="1">
        <v>10.7</v>
      </c>
    </row>
    <row r="25" spans="1:23" x14ac:dyDescent="0.25">
      <c r="A25" s="2">
        <v>2022</v>
      </c>
      <c r="B25" s="1">
        <v>518.79999999999995</v>
      </c>
      <c r="C25" s="2">
        <v>75.5</v>
      </c>
      <c r="D25" s="1">
        <v>443.3</v>
      </c>
      <c r="E25" s="1">
        <v>213.9</v>
      </c>
      <c r="F25" s="1">
        <v>199.8</v>
      </c>
      <c r="G25" s="1">
        <v>229.4</v>
      </c>
      <c r="H25" s="2">
        <v>316.7</v>
      </c>
      <c r="I25" s="2">
        <v>126.6</v>
      </c>
      <c r="J25" s="1">
        <v>489.2</v>
      </c>
      <c r="K25" s="1">
        <v>28.1</v>
      </c>
      <c r="L25" s="3">
        <v>47.3</v>
      </c>
      <c r="M25" s="3">
        <v>55.6</v>
      </c>
      <c r="N25" s="3">
        <v>55.6</v>
      </c>
      <c r="O25" s="3">
        <v>53.1</v>
      </c>
      <c r="P25" s="3">
        <v>49.5</v>
      </c>
      <c r="Q25" s="3">
        <v>48.7</v>
      </c>
      <c r="R25" s="3">
        <v>54.1</v>
      </c>
      <c r="S25" s="3">
        <v>54.2</v>
      </c>
      <c r="T25" s="3">
        <v>42.9</v>
      </c>
      <c r="U25" s="3">
        <v>29.6</v>
      </c>
      <c r="V25" s="1">
        <v>18.399999999999999</v>
      </c>
      <c r="W25" s="1">
        <v>11.2</v>
      </c>
    </row>
    <row r="27" spans="1:23" x14ac:dyDescent="0.25">
      <c r="A27" s="2" t="s">
        <v>30</v>
      </c>
      <c r="G27" s="5" t="s">
        <v>31</v>
      </c>
      <c r="I27" s="13"/>
      <c r="J27" s="5" t="s">
        <v>32</v>
      </c>
      <c r="K27" s="5" t="s">
        <v>32</v>
      </c>
    </row>
    <row r="28" spans="1:23" x14ac:dyDescent="0.25">
      <c r="A28" s="2" t="s">
        <v>7</v>
      </c>
      <c r="B28" s="2" t="s">
        <v>8</v>
      </c>
      <c r="C28" s="2" t="s">
        <v>4</v>
      </c>
      <c r="D28" s="14" t="s">
        <v>5</v>
      </c>
      <c r="E28" s="2" t="s">
        <v>33</v>
      </c>
      <c r="F28" s="4" t="s">
        <v>6</v>
      </c>
      <c r="G28" s="5" t="s">
        <v>34</v>
      </c>
      <c r="H28" s="5" t="s">
        <v>33</v>
      </c>
      <c r="I28" s="15" t="s">
        <v>6</v>
      </c>
      <c r="J28" s="5" t="s">
        <v>33</v>
      </c>
      <c r="K28" s="5" t="s">
        <v>6</v>
      </c>
    </row>
    <row r="29" spans="1:23" x14ac:dyDescent="0.25">
      <c r="A29" s="2">
        <v>2011</v>
      </c>
      <c r="B29" s="1">
        <v>499.9</v>
      </c>
      <c r="C29" s="1">
        <v>78.7</v>
      </c>
      <c r="D29" s="16">
        <v>198.7</v>
      </c>
      <c r="E29" s="1">
        <f>B29-F29</f>
        <v>405.29999999999995</v>
      </c>
      <c r="F29" s="4">
        <v>94.6</v>
      </c>
      <c r="I29" s="13"/>
      <c r="J29" s="17">
        <f t="shared" ref="J29:J40" si="0">E29/$E$29*100</f>
        <v>100</v>
      </c>
      <c r="K29" s="17">
        <f t="shared" ref="K29:K40" si="1">F29/$F$29*100</f>
        <v>100</v>
      </c>
    </row>
    <row r="30" spans="1:23" x14ac:dyDescent="0.25">
      <c r="A30" s="2">
        <v>2012</v>
      </c>
      <c r="B30" s="1">
        <v>504.9</v>
      </c>
      <c r="C30" s="1">
        <v>78.2</v>
      </c>
      <c r="D30" s="16">
        <v>323.10000000000002</v>
      </c>
      <c r="E30" s="1">
        <f t="shared" ref="E30:E40" si="2">B15-I15</f>
        <v>401.4</v>
      </c>
      <c r="F30" s="3">
        <v>103.5</v>
      </c>
      <c r="G30" s="10">
        <f>D30/B30</f>
        <v>0.63992869875222824</v>
      </c>
      <c r="H30" s="18">
        <f>(E30-E29)/E29</f>
        <v>-9.6225018504810696E-3</v>
      </c>
      <c r="I30" s="19">
        <f>(F30-F29)/F29</f>
        <v>9.4080338266384844E-2</v>
      </c>
      <c r="J30" s="17">
        <f t="shared" si="0"/>
        <v>99.037749814951894</v>
      </c>
      <c r="K30" s="17">
        <f t="shared" si="1"/>
        <v>109.40803382663849</v>
      </c>
    </row>
    <row r="31" spans="1:23" x14ac:dyDescent="0.25">
      <c r="A31" s="2">
        <v>2013</v>
      </c>
      <c r="B31" s="1">
        <v>500.6</v>
      </c>
      <c r="C31" s="1">
        <v>76.8</v>
      </c>
      <c r="D31" s="16">
        <v>318.7</v>
      </c>
      <c r="E31" s="1">
        <f t="shared" si="2"/>
        <v>395.6</v>
      </c>
      <c r="F31" s="3">
        <v>105</v>
      </c>
      <c r="G31" s="10">
        <f t="shared" ref="G31:G40" si="3">D31/B31</f>
        <v>0.63663603675589286</v>
      </c>
      <c r="H31" s="18">
        <f t="shared" ref="H31:I40" si="4">(E31-E30)/E30</f>
        <v>-1.4449427005480705E-2</v>
      </c>
      <c r="I31" s="19">
        <f t="shared" si="4"/>
        <v>1.4492753623188406E-2</v>
      </c>
      <c r="J31" s="17">
        <f t="shared" si="0"/>
        <v>97.606711078213678</v>
      </c>
      <c r="K31" s="17">
        <f t="shared" si="1"/>
        <v>110.99365750528543</v>
      </c>
    </row>
    <row r="32" spans="1:23" x14ac:dyDescent="0.25">
      <c r="A32" s="2">
        <v>2014</v>
      </c>
      <c r="B32" s="1">
        <v>492.6</v>
      </c>
      <c r="C32" s="1">
        <v>74.599999999999994</v>
      </c>
      <c r="D32" s="16">
        <v>312</v>
      </c>
      <c r="E32" s="1">
        <f t="shared" si="2"/>
        <v>386.5</v>
      </c>
      <c r="F32" s="3">
        <v>106.1</v>
      </c>
      <c r="G32" s="10">
        <f t="shared" si="3"/>
        <v>0.63337393422655297</v>
      </c>
      <c r="H32" s="18">
        <f t="shared" si="4"/>
        <v>-2.3003033367037469E-2</v>
      </c>
      <c r="I32" s="19">
        <f t="shared" si="4"/>
        <v>1.0476190476190422E-2</v>
      </c>
      <c r="J32" s="17">
        <f t="shared" si="0"/>
        <v>95.36146064643475</v>
      </c>
      <c r="K32" s="17">
        <f t="shared" si="1"/>
        <v>112.15644820295982</v>
      </c>
    </row>
    <row r="33" spans="1:12" x14ac:dyDescent="0.25">
      <c r="A33" s="2">
        <v>2015</v>
      </c>
      <c r="B33" s="1">
        <v>487.3</v>
      </c>
      <c r="C33" s="1">
        <v>74</v>
      </c>
      <c r="D33" s="16">
        <v>307.2</v>
      </c>
      <c r="E33" s="1">
        <f t="shared" si="2"/>
        <v>381.20000000000005</v>
      </c>
      <c r="F33" s="3">
        <v>106.1</v>
      </c>
      <c r="G33" s="10">
        <f t="shared" si="3"/>
        <v>0.63041247691360558</v>
      </c>
      <c r="H33" s="18">
        <f t="shared" si="4"/>
        <v>-1.3712807244501822E-2</v>
      </c>
      <c r="I33" s="19">
        <f t="shared" si="4"/>
        <v>0</v>
      </c>
      <c r="J33" s="17">
        <f t="shared" si="0"/>
        <v>94.053787318036044</v>
      </c>
      <c r="K33" s="17">
        <f t="shared" si="1"/>
        <v>112.15644820295982</v>
      </c>
    </row>
    <row r="34" spans="1:12" x14ac:dyDescent="0.25">
      <c r="A34" s="2">
        <v>2016</v>
      </c>
      <c r="B34" s="1">
        <v>483.6</v>
      </c>
      <c r="C34" s="1">
        <v>70.3</v>
      </c>
      <c r="D34" s="16">
        <v>301.5</v>
      </c>
      <c r="E34" s="1">
        <f t="shared" si="2"/>
        <v>371.70000000000005</v>
      </c>
      <c r="F34" s="3">
        <v>111.9</v>
      </c>
      <c r="G34" s="10">
        <f t="shared" si="3"/>
        <v>0.62344913151364756</v>
      </c>
      <c r="H34" s="18">
        <f t="shared" si="4"/>
        <v>-2.4921301154249734E-2</v>
      </c>
      <c r="I34" s="19">
        <f t="shared" si="4"/>
        <v>5.4665409990575037E-2</v>
      </c>
      <c r="J34" s="17">
        <f t="shared" si="0"/>
        <v>91.70984455958552</v>
      </c>
      <c r="K34" s="17">
        <f t="shared" si="1"/>
        <v>118.28752642706132</v>
      </c>
    </row>
    <row r="35" spans="1:12" x14ac:dyDescent="0.25">
      <c r="A35" s="2">
        <v>2017</v>
      </c>
      <c r="B35" s="1">
        <v>488.8</v>
      </c>
      <c r="C35" s="1">
        <v>71.099999999999994</v>
      </c>
      <c r="D35" s="16">
        <v>302.8</v>
      </c>
      <c r="E35" s="1">
        <f t="shared" si="2"/>
        <v>373.9</v>
      </c>
      <c r="F35" s="3">
        <v>114.9</v>
      </c>
      <c r="G35" s="10">
        <f t="shared" si="3"/>
        <v>0.61947626841243864</v>
      </c>
      <c r="H35" s="18">
        <f t="shared" si="4"/>
        <v>5.9187516814633613E-3</v>
      </c>
      <c r="I35" s="19">
        <f t="shared" si="4"/>
        <v>2.6809651474530828E-2</v>
      </c>
      <c r="J35" s="17">
        <f t="shared" si="0"/>
        <v>92.252652356279313</v>
      </c>
      <c r="K35" s="17">
        <f t="shared" si="1"/>
        <v>121.45877378435519</v>
      </c>
    </row>
    <row r="36" spans="1:12" x14ac:dyDescent="0.25">
      <c r="A36" s="2">
        <v>2018</v>
      </c>
      <c r="B36" s="1">
        <v>490.2</v>
      </c>
      <c r="C36" s="1">
        <v>73.099999999999994</v>
      </c>
      <c r="D36" s="16">
        <v>302.8</v>
      </c>
      <c r="E36" s="1">
        <f t="shared" si="2"/>
        <v>376</v>
      </c>
      <c r="F36" s="3">
        <v>114.2</v>
      </c>
      <c r="G36" s="10">
        <f t="shared" si="3"/>
        <v>0.61770705834353334</v>
      </c>
      <c r="H36" s="18">
        <f t="shared" si="4"/>
        <v>5.6164749933137817E-3</v>
      </c>
      <c r="I36" s="19">
        <f t="shared" si="4"/>
        <v>-6.0922541340296156E-3</v>
      </c>
      <c r="J36" s="17">
        <f t="shared" si="0"/>
        <v>92.770787071305222</v>
      </c>
      <c r="K36" s="17">
        <f t="shared" si="1"/>
        <v>120.71881606765329</v>
      </c>
    </row>
    <row r="37" spans="1:12" x14ac:dyDescent="0.25">
      <c r="A37" s="2">
        <v>2019</v>
      </c>
      <c r="B37" s="1">
        <v>501.8</v>
      </c>
      <c r="C37" s="1">
        <v>77.099999999999994</v>
      </c>
      <c r="D37" s="16">
        <v>305.7</v>
      </c>
      <c r="E37" s="1">
        <f t="shared" si="2"/>
        <v>382.9</v>
      </c>
      <c r="F37" s="3">
        <v>118.9</v>
      </c>
      <c r="G37" s="10">
        <f t="shared" si="3"/>
        <v>0.60920685532084495</v>
      </c>
      <c r="H37" s="18">
        <f t="shared" si="4"/>
        <v>1.8351063829787174E-2</v>
      </c>
      <c r="I37" s="19">
        <f t="shared" si="4"/>
        <v>4.1155866900175156E-2</v>
      </c>
      <c r="J37" s="17">
        <f t="shared" si="0"/>
        <v>94.473229706390342</v>
      </c>
      <c r="K37" s="17">
        <f t="shared" si="1"/>
        <v>125.68710359408036</v>
      </c>
    </row>
    <row r="38" spans="1:12" x14ac:dyDescent="0.25">
      <c r="A38" s="2">
        <v>2020</v>
      </c>
      <c r="B38" s="1">
        <v>491.9</v>
      </c>
      <c r="C38" s="1">
        <v>71.8</v>
      </c>
      <c r="D38" s="16">
        <v>304.2</v>
      </c>
      <c r="E38" s="1">
        <f t="shared" si="2"/>
        <v>376</v>
      </c>
      <c r="F38" s="3">
        <v>115.9</v>
      </c>
      <c r="G38" s="10">
        <f t="shared" si="3"/>
        <v>0.61841837771904862</v>
      </c>
      <c r="H38" s="18">
        <f t="shared" si="4"/>
        <v>-1.8020370854008823E-2</v>
      </c>
      <c r="I38" s="19">
        <f t="shared" si="4"/>
        <v>-2.5231286795626577E-2</v>
      </c>
      <c r="J38" s="17">
        <f t="shared" si="0"/>
        <v>92.770787071305222</v>
      </c>
      <c r="K38" s="17">
        <f t="shared" si="1"/>
        <v>122.51585623678649</v>
      </c>
    </row>
    <row r="39" spans="1:12" x14ac:dyDescent="0.25">
      <c r="A39" s="2">
        <v>2021</v>
      </c>
      <c r="B39" s="1">
        <v>512</v>
      </c>
      <c r="C39" s="1">
        <v>75.2</v>
      </c>
      <c r="D39" s="16">
        <v>311.3</v>
      </c>
      <c r="E39" s="1">
        <f t="shared" si="2"/>
        <v>386.5</v>
      </c>
      <c r="F39" s="3">
        <v>125.5</v>
      </c>
      <c r="G39" s="10">
        <f t="shared" si="3"/>
        <v>0.60800781250000002</v>
      </c>
      <c r="H39" s="18">
        <f t="shared" si="4"/>
        <v>2.7925531914893616E-2</v>
      </c>
      <c r="I39" s="19">
        <f t="shared" si="4"/>
        <v>8.2830025884383041E-2</v>
      </c>
      <c r="J39" s="17">
        <f t="shared" si="0"/>
        <v>95.36146064643475</v>
      </c>
      <c r="K39" s="17">
        <f t="shared" si="1"/>
        <v>132.66384778012684</v>
      </c>
    </row>
    <row r="40" spans="1:12" x14ac:dyDescent="0.25">
      <c r="A40" s="4">
        <v>2022</v>
      </c>
      <c r="B40" s="1">
        <v>518.79999999999995</v>
      </c>
      <c r="C40" s="1">
        <v>75.5</v>
      </c>
      <c r="D40" s="16">
        <v>316.7</v>
      </c>
      <c r="E40" s="1">
        <f t="shared" si="2"/>
        <v>392.19999999999993</v>
      </c>
      <c r="F40" s="3">
        <v>126.6</v>
      </c>
      <c r="G40" s="10">
        <f t="shared" si="3"/>
        <v>0.61044718581341562</v>
      </c>
      <c r="H40" s="18">
        <f t="shared" si="4"/>
        <v>1.4747736093143419E-2</v>
      </c>
      <c r="I40" s="19">
        <f t="shared" si="4"/>
        <v>8.7649402390437801E-3</v>
      </c>
      <c r="J40" s="17">
        <f t="shared" si="0"/>
        <v>96.767826301505053</v>
      </c>
      <c r="K40" s="17">
        <f t="shared" si="1"/>
        <v>133.82663847780128</v>
      </c>
    </row>
    <row r="41" spans="1:12" x14ac:dyDescent="0.25">
      <c r="H41" s="20">
        <f>E40/E30-1</f>
        <v>-2.291978076731449E-2</v>
      </c>
      <c r="I41" s="21">
        <f>F40/F30-1</f>
        <v>0.22318840579710142</v>
      </c>
    </row>
    <row r="47" spans="1:12" x14ac:dyDescent="0.25">
      <c r="L47" s="12" t="s">
        <v>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E0DE8-6DFA-47FB-BB1F-334689FCF932}">
  <dimension ref="A1:L23"/>
  <sheetViews>
    <sheetView tabSelected="1" topLeftCell="A7" workbookViewId="0">
      <selection activeCell="J19" sqref="J19"/>
    </sheetView>
  </sheetViews>
  <sheetFormatPr defaultRowHeight="15" x14ac:dyDescent="0.25"/>
  <cols>
    <col min="1" max="1" width="7.28515625" style="1" customWidth="1"/>
  </cols>
  <sheetData>
    <row r="1" spans="1:12" x14ac:dyDescent="0.25">
      <c r="A1" s="2"/>
      <c r="B1" s="2" t="s">
        <v>54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 t="s">
        <v>7</v>
      </c>
      <c r="B2" s="2">
        <v>2012</v>
      </c>
      <c r="C2" s="2">
        <v>2013</v>
      </c>
      <c r="D2" s="2">
        <v>2014</v>
      </c>
      <c r="E2" s="2">
        <v>2015</v>
      </c>
      <c r="F2" s="2">
        <v>2016</v>
      </c>
      <c r="G2" s="2">
        <v>2017</v>
      </c>
      <c r="H2" s="2">
        <v>2018</v>
      </c>
      <c r="I2" s="2">
        <v>2019</v>
      </c>
      <c r="J2" s="2">
        <v>2020</v>
      </c>
      <c r="K2" s="2">
        <v>2021</v>
      </c>
      <c r="L2" s="2">
        <v>2022</v>
      </c>
    </row>
    <row r="3" spans="1:12" x14ac:dyDescent="0.25">
      <c r="A3" s="2" t="s">
        <v>8</v>
      </c>
      <c r="B3" s="2">
        <v>64.7</v>
      </c>
      <c r="C3" s="2">
        <v>64.3</v>
      </c>
      <c r="D3" s="2">
        <v>63.4</v>
      </c>
      <c r="E3" s="2">
        <v>62.7</v>
      </c>
      <c r="F3" s="2">
        <v>61.9</v>
      </c>
      <c r="G3" s="2">
        <v>62</v>
      </c>
      <c r="H3" s="2">
        <v>61.6</v>
      </c>
      <c r="I3" s="2">
        <v>62.3</v>
      </c>
      <c r="J3" s="2">
        <v>60.4</v>
      </c>
      <c r="K3" s="2">
        <v>62.3</v>
      </c>
      <c r="L3" s="2">
        <v>61.7</v>
      </c>
    </row>
    <row r="4" spans="1:12" x14ac:dyDescent="0.25">
      <c r="A4" s="1" t="s">
        <v>4</v>
      </c>
      <c r="B4" s="1">
        <v>66.900000000000006</v>
      </c>
      <c r="C4" s="1">
        <v>67</v>
      </c>
      <c r="D4" s="1">
        <v>66.7</v>
      </c>
      <c r="E4" s="1">
        <v>67.599999999999994</v>
      </c>
      <c r="F4" s="1">
        <v>64.7</v>
      </c>
      <c r="G4" s="1">
        <v>65.3</v>
      </c>
      <c r="H4" s="1">
        <v>66.900000000000006</v>
      </c>
      <c r="I4" s="1">
        <v>69.8</v>
      </c>
      <c r="J4" s="1">
        <v>65.400000000000006</v>
      </c>
      <c r="K4" s="1">
        <v>69.099999999999994</v>
      </c>
      <c r="L4" s="1">
        <v>68.400000000000006</v>
      </c>
    </row>
    <row r="5" spans="1:12" x14ac:dyDescent="0.25">
      <c r="A5" s="1" t="s">
        <v>5</v>
      </c>
      <c r="B5" s="1">
        <v>86.6</v>
      </c>
      <c r="C5" s="1">
        <v>87</v>
      </c>
      <c r="D5" s="1">
        <v>86.6</v>
      </c>
      <c r="E5" s="1">
        <v>86.6</v>
      </c>
      <c r="F5" s="1">
        <v>85.6</v>
      </c>
      <c r="G5" s="1">
        <v>86.4</v>
      </c>
      <c r="H5" s="1">
        <v>86.6</v>
      </c>
      <c r="I5" s="1">
        <v>87</v>
      </c>
      <c r="J5" s="1">
        <v>86.3</v>
      </c>
      <c r="K5" s="1">
        <v>87.9</v>
      </c>
      <c r="L5" s="1">
        <v>86.9</v>
      </c>
    </row>
    <row r="6" spans="1:12" x14ac:dyDescent="0.25">
      <c r="A6" s="1" t="s">
        <v>6</v>
      </c>
      <c r="B6" s="1">
        <v>35.700000000000003</v>
      </c>
      <c r="C6" s="1">
        <v>35.299999999999997</v>
      </c>
      <c r="D6" s="1">
        <v>34.799999999999997</v>
      </c>
      <c r="E6" s="1">
        <v>34</v>
      </c>
      <c r="F6" s="1">
        <v>34.9</v>
      </c>
      <c r="G6" s="1">
        <v>34.9</v>
      </c>
      <c r="H6" s="1">
        <v>33.9</v>
      </c>
      <c r="I6" s="1">
        <v>34.5</v>
      </c>
      <c r="J6" s="1">
        <v>32.9</v>
      </c>
      <c r="K6" s="1">
        <v>35</v>
      </c>
      <c r="L6" s="1">
        <v>34.6</v>
      </c>
    </row>
    <row r="8" spans="1:12" x14ac:dyDescent="0.25">
      <c r="A8" s="2" t="s">
        <v>55</v>
      </c>
      <c r="B8" s="4" t="s">
        <v>7</v>
      </c>
      <c r="C8" s="58" t="s">
        <v>8</v>
      </c>
      <c r="D8" s="2" t="s">
        <v>4</v>
      </c>
      <c r="E8" s="2" t="s">
        <v>5</v>
      </c>
      <c r="F8" s="4" t="s">
        <v>6</v>
      </c>
      <c r="G8" s="2" t="s">
        <v>4</v>
      </c>
      <c r="H8" s="2" t="s">
        <v>5</v>
      </c>
      <c r="I8" s="2" t="s">
        <v>6</v>
      </c>
    </row>
    <row r="9" spans="1:12" x14ac:dyDescent="0.25">
      <c r="B9" s="3">
        <v>2012</v>
      </c>
      <c r="C9" s="59">
        <v>64.7</v>
      </c>
      <c r="D9" s="1">
        <v>66.900000000000006</v>
      </c>
      <c r="E9" s="1">
        <v>86.6</v>
      </c>
      <c r="F9" s="3">
        <v>35.700000000000003</v>
      </c>
      <c r="G9" s="42">
        <f t="shared" ref="G9:I19" si="0">D9/100</f>
        <v>0.66900000000000004</v>
      </c>
      <c r="H9" s="42">
        <f t="shared" si="0"/>
        <v>0.86599999999999999</v>
      </c>
      <c r="I9" s="42">
        <f t="shared" si="0"/>
        <v>0.35700000000000004</v>
      </c>
    </row>
    <row r="10" spans="1:12" x14ac:dyDescent="0.25">
      <c r="A10" s="2"/>
      <c r="B10" s="3">
        <v>2013</v>
      </c>
      <c r="C10" s="59">
        <v>64.3</v>
      </c>
      <c r="D10" s="1">
        <v>67</v>
      </c>
      <c r="E10" s="1">
        <v>87</v>
      </c>
      <c r="F10" s="3">
        <v>35.299999999999997</v>
      </c>
      <c r="G10" s="42">
        <f t="shared" si="0"/>
        <v>0.67</v>
      </c>
      <c r="H10" s="42">
        <f t="shared" si="0"/>
        <v>0.87</v>
      </c>
      <c r="I10" s="42">
        <f t="shared" si="0"/>
        <v>0.35299999999999998</v>
      </c>
    </row>
    <row r="11" spans="1:12" x14ac:dyDescent="0.25">
      <c r="A11" s="2"/>
      <c r="B11" s="3">
        <v>2014</v>
      </c>
      <c r="C11" s="59">
        <v>63.4</v>
      </c>
      <c r="D11" s="1">
        <v>66.7</v>
      </c>
      <c r="E11" s="1">
        <v>86.6</v>
      </c>
      <c r="F11" s="3">
        <v>34.799999999999997</v>
      </c>
      <c r="G11" s="42">
        <f t="shared" si="0"/>
        <v>0.66700000000000004</v>
      </c>
      <c r="H11" s="42">
        <f t="shared" si="0"/>
        <v>0.86599999999999999</v>
      </c>
      <c r="I11" s="42">
        <f t="shared" si="0"/>
        <v>0.34799999999999998</v>
      </c>
    </row>
    <row r="12" spans="1:12" x14ac:dyDescent="0.25">
      <c r="A12" s="2"/>
      <c r="B12" s="3">
        <v>2015</v>
      </c>
      <c r="C12" s="59">
        <v>62.7</v>
      </c>
      <c r="D12" s="1">
        <v>67.599999999999994</v>
      </c>
      <c r="E12" s="1">
        <v>86.6</v>
      </c>
      <c r="F12" s="3">
        <v>34</v>
      </c>
      <c r="G12" s="42">
        <f t="shared" si="0"/>
        <v>0.67599999999999993</v>
      </c>
      <c r="H12" s="42">
        <f t="shared" si="0"/>
        <v>0.86599999999999999</v>
      </c>
      <c r="I12" s="42">
        <f t="shared" si="0"/>
        <v>0.34</v>
      </c>
    </row>
    <row r="13" spans="1:12" x14ac:dyDescent="0.25">
      <c r="A13" s="2"/>
      <c r="B13" s="3">
        <v>2016</v>
      </c>
      <c r="C13" s="59">
        <v>61.9</v>
      </c>
      <c r="D13" s="1">
        <v>64.7</v>
      </c>
      <c r="E13" s="1">
        <v>85.6</v>
      </c>
      <c r="F13" s="3">
        <v>34.9</v>
      </c>
      <c r="G13" s="42">
        <f t="shared" si="0"/>
        <v>0.64700000000000002</v>
      </c>
      <c r="H13" s="42">
        <f t="shared" si="0"/>
        <v>0.85599999999999998</v>
      </c>
      <c r="I13" s="42">
        <f t="shared" si="0"/>
        <v>0.34899999999999998</v>
      </c>
    </row>
    <row r="14" spans="1:12" x14ac:dyDescent="0.25">
      <c r="A14" s="2"/>
      <c r="B14" s="3">
        <v>2017</v>
      </c>
      <c r="C14" s="59">
        <v>62</v>
      </c>
      <c r="D14" s="1">
        <v>65.3</v>
      </c>
      <c r="E14" s="1">
        <v>86.4</v>
      </c>
      <c r="F14" s="3">
        <v>34.9</v>
      </c>
      <c r="G14" s="42">
        <f t="shared" si="0"/>
        <v>0.65300000000000002</v>
      </c>
      <c r="H14" s="42">
        <f t="shared" si="0"/>
        <v>0.8640000000000001</v>
      </c>
      <c r="I14" s="42">
        <f t="shared" si="0"/>
        <v>0.34899999999999998</v>
      </c>
    </row>
    <row r="15" spans="1:12" x14ac:dyDescent="0.25">
      <c r="A15" s="2"/>
      <c r="B15" s="3">
        <v>2018</v>
      </c>
      <c r="C15" s="59">
        <v>61.6</v>
      </c>
      <c r="D15" s="1">
        <v>66.900000000000006</v>
      </c>
      <c r="E15" s="1">
        <v>86.6</v>
      </c>
      <c r="F15" s="3">
        <v>33.9</v>
      </c>
      <c r="G15" s="42">
        <f t="shared" si="0"/>
        <v>0.66900000000000004</v>
      </c>
      <c r="H15" s="42">
        <f t="shared" si="0"/>
        <v>0.86599999999999999</v>
      </c>
      <c r="I15" s="42">
        <f t="shared" si="0"/>
        <v>0.33899999999999997</v>
      </c>
    </row>
    <row r="16" spans="1:12" x14ac:dyDescent="0.25">
      <c r="A16" s="2"/>
      <c r="B16" s="3">
        <v>2019</v>
      </c>
      <c r="C16" s="59">
        <v>62.3</v>
      </c>
      <c r="D16" s="1">
        <v>69.8</v>
      </c>
      <c r="E16" s="1">
        <v>87</v>
      </c>
      <c r="F16" s="3">
        <v>34.5</v>
      </c>
      <c r="G16" s="42">
        <f t="shared" si="0"/>
        <v>0.69799999999999995</v>
      </c>
      <c r="H16" s="42">
        <f t="shared" si="0"/>
        <v>0.87</v>
      </c>
      <c r="I16" s="42">
        <f t="shared" si="0"/>
        <v>0.34499999999999997</v>
      </c>
    </row>
    <row r="17" spans="1:10" x14ac:dyDescent="0.25">
      <c r="A17" s="2"/>
      <c r="B17" s="3">
        <v>2020</v>
      </c>
      <c r="C17" s="59">
        <v>60.4</v>
      </c>
      <c r="D17" s="1">
        <v>65.400000000000006</v>
      </c>
      <c r="E17" s="1">
        <v>86.3</v>
      </c>
      <c r="F17" s="3">
        <v>32.9</v>
      </c>
      <c r="G17" s="42">
        <f t="shared" si="0"/>
        <v>0.65400000000000003</v>
      </c>
      <c r="H17" s="42">
        <f t="shared" si="0"/>
        <v>0.86299999999999999</v>
      </c>
      <c r="I17" s="42">
        <f t="shared" si="0"/>
        <v>0.32899999999999996</v>
      </c>
    </row>
    <row r="18" spans="1:10" x14ac:dyDescent="0.25">
      <c r="A18" s="2"/>
      <c r="B18" s="3">
        <v>2021</v>
      </c>
      <c r="C18" s="59">
        <v>62.3</v>
      </c>
      <c r="D18" s="1">
        <v>69.099999999999994</v>
      </c>
      <c r="E18" s="1">
        <v>87.9</v>
      </c>
      <c r="F18" s="3">
        <v>35</v>
      </c>
      <c r="G18" s="42">
        <f t="shared" si="0"/>
        <v>0.69099999999999995</v>
      </c>
      <c r="H18" s="42">
        <f t="shared" si="0"/>
        <v>0.879</v>
      </c>
      <c r="I18" s="42">
        <f t="shared" si="0"/>
        <v>0.35</v>
      </c>
    </row>
    <row r="19" spans="1:10" x14ac:dyDescent="0.25">
      <c r="A19" s="2"/>
      <c r="B19" s="3">
        <v>2022</v>
      </c>
      <c r="C19" s="59">
        <v>61.7</v>
      </c>
      <c r="D19" s="1">
        <v>68.400000000000006</v>
      </c>
      <c r="E19" s="1">
        <v>86.9</v>
      </c>
      <c r="F19" s="3">
        <v>34.6</v>
      </c>
      <c r="G19" s="42">
        <f t="shared" si="0"/>
        <v>0.68400000000000005</v>
      </c>
      <c r="H19" s="42">
        <f t="shared" si="0"/>
        <v>0.86900000000000011</v>
      </c>
      <c r="I19" s="42">
        <f t="shared" si="0"/>
        <v>0.34600000000000003</v>
      </c>
      <c r="J19" s="60" t="s">
        <v>57</v>
      </c>
    </row>
    <row r="21" spans="1:10" x14ac:dyDescent="0.25">
      <c r="D21" t="s">
        <v>56</v>
      </c>
      <c r="G21" t="s">
        <v>56</v>
      </c>
    </row>
    <row r="22" spans="1:10" x14ac:dyDescent="0.25">
      <c r="D22" s="1">
        <f>(D19-D14)*1000</f>
        <v>3100.0000000000086</v>
      </c>
    </row>
    <row r="23" spans="1:10" x14ac:dyDescent="0.25">
      <c r="D23" s="22">
        <f>(D19-D14)/D14*100</f>
        <v>4.7473200612557562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CD691-8644-447C-91EE-83E7D25B3FD6}">
  <dimension ref="A1:V50"/>
  <sheetViews>
    <sheetView topLeftCell="A10" workbookViewId="0">
      <selection activeCell="M24" sqref="M24"/>
    </sheetView>
  </sheetViews>
  <sheetFormatPr defaultRowHeight="15" x14ac:dyDescent="0.25"/>
  <cols>
    <col min="1" max="1" width="6.140625" style="1" customWidth="1"/>
    <col min="2" max="2" width="9.140625" style="1"/>
    <col min="3" max="3" width="7.7109375" style="1" customWidth="1"/>
    <col min="4" max="9" width="9.140625" style="1"/>
    <col min="10" max="10" width="15.42578125" style="1" customWidth="1"/>
    <col min="11" max="16384" width="9.140625" style="1"/>
  </cols>
  <sheetData>
    <row r="1" spans="1:12" x14ac:dyDescent="0.25">
      <c r="A1" s="2" t="s">
        <v>36</v>
      </c>
    </row>
    <row r="2" spans="1:12" x14ac:dyDescent="0.25">
      <c r="A2" s="1" t="s">
        <v>37</v>
      </c>
    </row>
    <row r="4" spans="1:12" x14ac:dyDescent="0.25">
      <c r="B4" s="2" t="s">
        <v>38</v>
      </c>
      <c r="C4" s="2" t="s">
        <v>0</v>
      </c>
      <c r="D4" s="2" t="s">
        <v>39</v>
      </c>
      <c r="E4" s="2" t="s">
        <v>40</v>
      </c>
      <c r="F4" s="2" t="s">
        <v>41</v>
      </c>
      <c r="G4" s="2" t="s">
        <v>42</v>
      </c>
      <c r="H4" s="2" t="s">
        <v>43</v>
      </c>
      <c r="I4" s="2" t="s">
        <v>44</v>
      </c>
      <c r="J4" s="2" t="s">
        <v>45</v>
      </c>
      <c r="K4" s="2" t="s">
        <v>46</v>
      </c>
      <c r="L4" s="2" t="s">
        <v>47</v>
      </c>
    </row>
    <row r="5" spans="1:12" x14ac:dyDescent="0.25">
      <c r="A5" s="1">
        <v>2012</v>
      </c>
      <c r="B5" s="1">
        <v>66.8</v>
      </c>
      <c r="C5" s="1">
        <v>64.7</v>
      </c>
      <c r="D5" s="1">
        <v>62.1</v>
      </c>
      <c r="E5" s="1">
        <v>69</v>
      </c>
      <c r="F5" s="1">
        <v>63.5</v>
      </c>
      <c r="G5" s="1">
        <v>65.3</v>
      </c>
      <c r="H5" s="1">
        <v>66.400000000000006</v>
      </c>
      <c r="I5" s="1">
        <v>69</v>
      </c>
      <c r="J5" s="1">
        <v>70</v>
      </c>
      <c r="K5" s="1">
        <v>73.900000000000006</v>
      </c>
      <c r="L5" s="1">
        <v>65.400000000000006</v>
      </c>
    </row>
    <row r="6" spans="1:12" x14ac:dyDescent="0.25">
      <c r="A6" s="1">
        <v>2013</v>
      </c>
      <c r="B6" s="1">
        <v>66.8</v>
      </c>
      <c r="C6" s="1">
        <v>64.3</v>
      </c>
      <c r="D6" s="1">
        <v>61.7</v>
      </c>
      <c r="E6" s="1">
        <v>70.2</v>
      </c>
      <c r="F6" s="1">
        <v>63.9</v>
      </c>
      <c r="G6" s="1">
        <v>65.5</v>
      </c>
      <c r="H6" s="1">
        <v>66.5</v>
      </c>
      <c r="I6" s="1">
        <v>68.900000000000006</v>
      </c>
      <c r="J6" s="1">
        <v>70.3</v>
      </c>
      <c r="K6" s="1">
        <v>73.400000000000006</v>
      </c>
      <c r="L6" s="1">
        <v>65</v>
      </c>
    </row>
    <row r="7" spans="1:12" x14ac:dyDescent="0.25">
      <c r="A7" s="1">
        <v>2014</v>
      </c>
      <c r="B7" s="1">
        <v>66.3</v>
      </c>
      <c r="C7" s="1">
        <v>63.4</v>
      </c>
      <c r="D7" s="1">
        <v>61.4</v>
      </c>
      <c r="E7" s="1">
        <v>68.900000000000006</v>
      </c>
      <c r="F7" s="1">
        <v>63.5</v>
      </c>
      <c r="G7" s="1">
        <v>65</v>
      </c>
      <c r="H7" s="1">
        <v>66</v>
      </c>
      <c r="I7" s="1">
        <v>68.3</v>
      </c>
      <c r="J7" s="1">
        <v>69.7</v>
      </c>
      <c r="K7" s="1">
        <v>72.900000000000006</v>
      </c>
      <c r="L7" s="1">
        <v>64.3</v>
      </c>
    </row>
    <row r="8" spans="1:12" x14ac:dyDescent="0.25">
      <c r="A8" s="1">
        <v>2015</v>
      </c>
      <c r="B8" s="1">
        <v>66.2</v>
      </c>
      <c r="C8" s="1">
        <v>62.7</v>
      </c>
      <c r="D8" s="1">
        <v>61.8</v>
      </c>
      <c r="E8" s="1">
        <v>68.2</v>
      </c>
      <c r="F8" s="1">
        <v>62.9</v>
      </c>
      <c r="G8" s="1">
        <v>65</v>
      </c>
      <c r="H8" s="1">
        <v>65.5</v>
      </c>
      <c r="I8" s="1">
        <v>68.8</v>
      </c>
      <c r="J8" s="1">
        <v>70</v>
      </c>
      <c r="K8" s="1">
        <v>73.400000000000006</v>
      </c>
      <c r="L8" s="1">
        <v>64.3</v>
      </c>
    </row>
    <row r="9" spans="1:12" x14ac:dyDescent="0.25">
      <c r="A9" s="1">
        <v>2016</v>
      </c>
      <c r="B9" s="1">
        <v>65.900000000000006</v>
      </c>
      <c r="C9" s="1">
        <v>61.9</v>
      </c>
      <c r="D9" s="1">
        <v>60.7</v>
      </c>
      <c r="E9" s="1">
        <v>66.8</v>
      </c>
      <c r="F9" s="1">
        <v>62.9</v>
      </c>
      <c r="G9" s="1">
        <v>64.7</v>
      </c>
      <c r="H9" s="1">
        <v>65.2</v>
      </c>
      <c r="I9" s="1">
        <v>68</v>
      </c>
      <c r="J9" s="1">
        <v>69.7</v>
      </c>
      <c r="K9" s="1">
        <v>72.400000000000006</v>
      </c>
      <c r="L9" s="1">
        <v>65.3</v>
      </c>
    </row>
    <row r="10" spans="1:12" x14ac:dyDescent="0.25">
      <c r="A10" s="1">
        <v>2017</v>
      </c>
      <c r="B10" s="1">
        <v>66</v>
      </c>
      <c r="C10" s="1">
        <v>62</v>
      </c>
      <c r="D10" s="1">
        <v>59.5</v>
      </c>
      <c r="E10" s="1">
        <v>67</v>
      </c>
      <c r="F10" s="1">
        <v>62</v>
      </c>
      <c r="G10" s="1">
        <v>65</v>
      </c>
      <c r="H10" s="1">
        <v>65.3</v>
      </c>
      <c r="I10" s="1">
        <v>67.5</v>
      </c>
      <c r="J10" s="1">
        <v>69.2</v>
      </c>
      <c r="K10" s="1">
        <v>72.099999999999994</v>
      </c>
      <c r="L10" s="1">
        <v>66.099999999999994</v>
      </c>
    </row>
    <row r="11" spans="1:12" x14ac:dyDescent="0.25">
      <c r="A11" s="1">
        <v>2018</v>
      </c>
      <c r="B11" s="1">
        <v>65.8</v>
      </c>
      <c r="C11" s="1">
        <v>61.6</v>
      </c>
      <c r="D11" s="1">
        <v>59.1</v>
      </c>
      <c r="E11" s="1">
        <v>67.400000000000006</v>
      </c>
      <c r="F11" s="1">
        <v>61.8</v>
      </c>
      <c r="G11" s="1">
        <v>65</v>
      </c>
      <c r="H11" s="1">
        <v>64.900000000000006</v>
      </c>
      <c r="I11" s="1">
        <v>67.599999999999994</v>
      </c>
      <c r="J11" s="1">
        <v>68.900000000000006</v>
      </c>
      <c r="K11" s="1">
        <v>71.8</v>
      </c>
      <c r="L11" s="1">
        <v>65.7</v>
      </c>
    </row>
    <row r="12" spans="1:12" x14ac:dyDescent="0.25">
      <c r="A12" s="1">
        <v>2019</v>
      </c>
      <c r="B12" s="1">
        <v>66.099999999999994</v>
      </c>
      <c r="C12" s="1">
        <v>62.3</v>
      </c>
      <c r="D12" s="1">
        <v>58.7</v>
      </c>
      <c r="E12" s="1">
        <v>67</v>
      </c>
      <c r="F12" s="1">
        <v>61.6</v>
      </c>
      <c r="G12" s="1">
        <v>65.2</v>
      </c>
      <c r="H12" s="1">
        <v>65.3</v>
      </c>
      <c r="I12" s="1">
        <v>67.2</v>
      </c>
      <c r="J12" s="1">
        <v>69.099999999999994</v>
      </c>
      <c r="K12" s="1">
        <v>71.7</v>
      </c>
      <c r="L12" s="1">
        <v>66.3</v>
      </c>
    </row>
    <row r="13" spans="1:12" x14ac:dyDescent="0.25">
      <c r="A13" s="1">
        <v>2020</v>
      </c>
      <c r="B13" s="1">
        <v>64.3</v>
      </c>
      <c r="C13" s="1">
        <v>60.4</v>
      </c>
      <c r="D13" s="1">
        <v>56.4</v>
      </c>
      <c r="E13" s="1">
        <v>64.8</v>
      </c>
      <c r="F13" s="1">
        <v>60.8</v>
      </c>
      <c r="G13" s="1">
        <v>63.8</v>
      </c>
      <c r="H13" s="1">
        <v>63.7</v>
      </c>
      <c r="I13" s="1">
        <v>65.7</v>
      </c>
      <c r="J13" s="1">
        <v>67.3</v>
      </c>
      <c r="K13" s="1">
        <v>68.900000000000006</v>
      </c>
      <c r="L13" s="1">
        <v>64.2</v>
      </c>
    </row>
    <row r="14" spans="1:12" x14ac:dyDescent="0.25">
      <c r="A14" s="1">
        <v>2021</v>
      </c>
      <c r="B14" s="1">
        <v>65.400000000000006</v>
      </c>
      <c r="C14" s="1">
        <v>62.3</v>
      </c>
      <c r="D14" s="1">
        <v>57.6</v>
      </c>
      <c r="E14" s="1">
        <v>65.900000000000006</v>
      </c>
      <c r="F14" s="1">
        <v>61.5</v>
      </c>
      <c r="G14" s="1">
        <v>64.099999999999994</v>
      </c>
      <c r="H14" s="1">
        <v>65.2</v>
      </c>
      <c r="I14" s="1">
        <v>66.7</v>
      </c>
      <c r="J14" s="1">
        <v>67.599999999999994</v>
      </c>
      <c r="K14" s="1">
        <v>69.7</v>
      </c>
      <c r="L14" s="1">
        <v>65.599999999999994</v>
      </c>
    </row>
    <row r="15" spans="1:12" x14ac:dyDescent="0.25">
      <c r="A15" s="1">
        <v>2022</v>
      </c>
      <c r="B15" s="1">
        <v>65.400000000000006</v>
      </c>
      <c r="C15" s="1">
        <v>61.7</v>
      </c>
      <c r="D15" s="1">
        <v>58.4</v>
      </c>
      <c r="E15" s="1">
        <v>65.5</v>
      </c>
      <c r="F15" s="1">
        <v>60.6</v>
      </c>
      <c r="G15" s="1">
        <v>64.3</v>
      </c>
      <c r="H15" s="1">
        <v>65.400000000000006</v>
      </c>
      <c r="I15" s="1">
        <v>66.7</v>
      </c>
      <c r="J15" s="1">
        <v>67.8</v>
      </c>
      <c r="K15" s="1">
        <v>69.8</v>
      </c>
      <c r="L15" s="1">
        <v>65.099999999999994</v>
      </c>
    </row>
    <row r="16" spans="1:12" x14ac:dyDescent="0.25">
      <c r="B16" s="1">
        <f>B15-B14</f>
        <v>0</v>
      </c>
      <c r="C16" s="1">
        <f t="shared" ref="C16:L16" si="0">C15-C14</f>
        <v>-0.59999999999999432</v>
      </c>
      <c r="D16" s="1">
        <f t="shared" si="0"/>
        <v>0.79999999999999716</v>
      </c>
      <c r="E16" s="1">
        <f t="shared" si="0"/>
        <v>-0.40000000000000568</v>
      </c>
      <c r="F16" s="1">
        <f t="shared" si="0"/>
        <v>-0.89999999999999858</v>
      </c>
      <c r="G16" s="1">
        <f t="shared" si="0"/>
        <v>0.20000000000000284</v>
      </c>
      <c r="H16" s="1">
        <f t="shared" si="0"/>
        <v>0.20000000000000284</v>
      </c>
      <c r="I16" s="1">
        <f t="shared" si="0"/>
        <v>0</v>
      </c>
      <c r="J16" s="1">
        <f t="shared" si="0"/>
        <v>0.20000000000000284</v>
      </c>
      <c r="K16" s="1">
        <f t="shared" si="0"/>
        <v>9.9999999999994316E-2</v>
      </c>
      <c r="L16" s="1">
        <f t="shared" si="0"/>
        <v>-0.5</v>
      </c>
    </row>
    <row r="17" spans="1:22" x14ac:dyDescent="0.25">
      <c r="C17" s="22">
        <f>(C15-C14)/C14*100</f>
        <v>-0.9630818619582574</v>
      </c>
    </row>
    <row r="19" spans="1:22" x14ac:dyDescent="0.25">
      <c r="B19" s="2" t="s">
        <v>38</v>
      </c>
      <c r="C19" s="2" t="s">
        <v>0</v>
      </c>
      <c r="D19" s="2" t="s">
        <v>39</v>
      </c>
      <c r="E19" s="2" t="s">
        <v>40</v>
      </c>
      <c r="F19" s="2" t="s">
        <v>41</v>
      </c>
      <c r="G19" s="2" t="s">
        <v>42</v>
      </c>
      <c r="H19" s="2" t="s">
        <v>43</v>
      </c>
      <c r="I19" s="2" t="s">
        <v>44</v>
      </c>
      <c r="J19" s="2" t="s">
        <v>45</v>
      </c>
      <c r="K19" s="2" t="s">
        <v>46</v>
      </c>
      <c r="L19" s="2" t="s">
        <v>47</v>
      </c>
    </row>
    <row r="20" spans="1:22" x14ac:dyDescent="0.25">
      <c r="A20" s="1">
        <v>2022</v>
      </c>
      <c r="B20" s="1">
        <v>65.400000000000006</v>
      </c>
      <c r="C20" s="1">
        <v>61.7</v>
      </c>
      <c r="D20" s="1">
        <v>58.4</v>
      </c>
      <c r="E20" s="1">
        <v>65.5</v>
      </c>
      <c r="F20" s="1">
        <v>60.6</v>
      </c>
      <c r="G20" s="1">
        <v>64.3</v>
      </c>
      <c r="H20" s="1">
        <v>65.400000000000006</v>
      </c>
      <c r="I20" s="1">
        <v>66.7</v>
      </c>
      <c r="J20" s="1">
        <v>67.8</v>
      </c>
      <c r="K20" s="1">
        <v>69.8</v>
      </c>
      <c r="L20" s="1">
        <v>65.099999999999994</v>
      </c>
    </row>
    <row r="22" spans="1:22" x14ac:dyDescent="0.25">
      <c r="B22" s="2">
        <v>2022</v>
      </c>
      <c r="D22" s="2">
        <v>2022</v>
      </c>
      <c r="G22" s="2" t="s">
        <v>38</v>
      </c>
      <c r="H22" s="2" t="s">
        <v>0</v>
      </c>
    </row>
    <row r="23" spans="1:22" x14ac:dyDescent="0.25">
      <c r="A23" s="2" t="s">
        <v>38</v>
      </c>
      <c r="B23" s="1">
        <v>65.400000000000006</v>
      </c>
      <c r="C23" s="1" t="s">
        <v>38</v>
      </c>
      <c r="D23" s="1">
        <v>65.400000000000006</v>
      </c>
      <c r="F23" s="1">
        <v>2012</v>
      </c>
      <c r="G23" s="1">
        <v>66.8</v>
      </c>
      <c r="H23" s="1">
        <v>64.7</v>
      </c>
    </row>
    <row r="24" spans="1:22" x14ac:dyDescent="0.25">
      <c r="A24" s="2" t="s">
        <v>0</v>
      </c>
      <c r="B24" s="1">
        <v>61.7</v>
      </c>
      <c r="C24" s="1" t="s">
        <v>0</v>
      </c>
      <c r="D24" s="1">
        <v>61.7</v>
      </c>
      <c r="F24" s="1">
        <v>2013</v>
      </c>
      <c r="G24" s="1">
        <v>66.8</v>
      </c>
      <c r="H24" s="1">
        <v>64.3</v>
      </c>
      <c r="M24" s="12" t="s">
        <v>10</v>
      </c>
    </row>
    <row r="25" spans="1:22" x14ac:dyDescent="0.25">
      <c r="A25" s="2" t="s">
        <v>39</v>
      </c>
      <c r="B25" s="1">
        <v>58.4</v>
      </c>
      <c r="C25" s="1" t="s">
        <v>39</v>
      </c>
      <c r="D25" s="1">
        <v>58.4</v>
      </c>
      <c r="F25" s="1">
        <v>2014</v>
      </c>
      <c r="G25" s="1">
        <v>66.3</v>
      </c>
      <c r="H25" s="1">
        <v>63.4</v>
      </c>
    </row>
    <row r="26" spans="1:22" x14ac:dyDescent="0.25">
      <c r="A26" s="2" t="s">
        <v>40</v>
      </c>
      <c r="B26" s="1">
        <v>65.5</v>
      </c>
      <c r="C26" s="1" t="s">
        <v>41</v>
      </c>
      <c r="D26" s="1">
        <v>60.6</v>
      </c>
      <c r="F26" s="1">
        <v>2015</v>
      </c>
      <c r="G26" s="1">
        <v>66.2</v>
      </c>
      <c r="H26" s="1">
        <v>62.7</v>
      </c>
    </row>
    <row r="27" spans="1:22" x14ac:dyDescent="0.25">
      <c r="A27" s="2" t="s">
        <v>41</v>
      </c>
      <c r="B27" s="1">
        <v>60.6</v>
      </c>
      <c r="C27" s="1" t="s">
        <v>40</v>
      </c>
      <c r="D27" s="1">
        <v>65.5</v>
      </c>
      <c r="F27" s="1">
        <v>2016</v>
      </c>
      <c r="G27" s="1">
        <v>65.900000000000006</v>
      </c>
      <c r="H27" s="1">
        <v>61.9</v>
      </c>
      <c r="L27" s="2">
        <v>2012</v>
      </c>
      <c r="M27" s="2">
        <v>2013</v>
      </c>
      <c r="N27" s="2">
        <v>2014</v>
      </c>
      <c r="O27" s="2">
        <v>2015</v>
      </c>
      <c r="P27" s="2">
        <v>2016</v>
      </c>
      <c r="Q27" s="2">
        <v>2017</v>
      </c>
      <c r="R27" s="2">
        <v>2018</v>
      </c>
      <c r="S27" s="2">
        <v>2019</v>
      </c>
      <c r="T27" s="2">
        <v>2020</v>
      </c>
      <c r="U27" s="2">
        <v>2021</v>
      </c>
      <c r="V27" s="2">
        <v>2022</v>
      </c>
    </row>
    <row r="28" spans="1:22" x14ac:dyDescent="0.25">
      <c r="A28" s="2" t="s">
        <v>42</v>
      </c>
      <c r="B28" s="1">
        <v>64.3</v>
      </c>
      <c r="C28" s="1" t="s">
        <v>42</v>
      </c>
      <c r="D28" s="1">
        <v>64.3</v>
      </c>
      <c r="F28" s="1">
        <v>2017</v>
      </c>
      <c r="G28" s="1">
        <v>66</v>
      </c>
      <c r="H28" s="1">
        <v>62</v>
      </c>
      <c r="J28" s="23" t="s">
        <v>48</v>
      </c>
      <c r="K28" s="24" t="s">
        <v>49</v>
      </c>
      <c r="L28" s="1">
        <v>66.8</v>
      </c>
      <c r="M28" s="1">
        <v>66.8</v>
      </c>
      <c r="N28" s="1">
        <v>66.3</v>
      </c>
      <c r="O28" s="1">
        <v>66.2</v>
      </c>
      <c r="P28" s="1">
        <v>65.900000000000006</v>
      </c>
      <c r="Q28" s="1">
        <v>66</v>
      </c>
      <c r="R28" s="1">
        <v>65.8</v>
      </c>
      <c r="S28" s="1">
        <v>66.099999999999994</v>
      </c>
      <c r="T28" s="1">
        <v>64.3</v>
      </c>
      <c r="U28" s="1">
        <v>65.400000000000006</v>
      </c>
      <c r="V28" s="1">
        <v>65.400000000000006</v>
      </c>
    </row>
    <row r="29" spans="1:22" x14ac:dyDescent="0.25">
      <c r="A29" s="2" t="s">
        <v>47</v>
      </c>
      <c r="B29" s="1">
        <v>65.099999999999994</v>
      </c>
      <c r="C29" s="1" t="s">
        <v>47</v>
      </c>
      <c r="D29" s="1">
        <v>65.099999999999994</v>
      </c>
      <c r="F29" s="1">
        <v>2018</v>
      </c>
      <c r="G29" s="1">
        <v>65.8</v>
      </c>
      <c r="H29" s="1">
        <v>61.6</v>
      </c>
      <c r="J29" s="23"/>
      <c r="K29" s="24" t="s">
        <v>50</v>
      </c>
      <c r="M29" s="25">
        <f>(M28-L28)/L28</f>
        <v>0</v>
      </c>
      <c r="N29" s="25">
        <f t="shared" ref="N29:V29" si="1">(N28-M28)/M28</f>
        <v>-7.4850299401197605E-3</v>
      </c>
      <c r="O29" s="25">
        <f t="shared" si="1"/>
        <v>-1.5082956259425992E-3</v>
      </c>
      <c r="P29" s="25">
        <f t="shared" si="1"/>
        <v>-4.5317220543806217E-3</v>
      </c>
      <c r="Q29" s="25">
        <f t="shared" si="1"/>
        <v>1.5174506828527208E-3</v>
      </c>
      <c r="R29" s="25">
        <f t="shared" si="1"/>
        <v>-3.0303030303030732E-3</v>
      </c>
      <c r="S29" s="25">
        <f t="shared" si="1"/>
        <v>4.5592705167172825E-3</v>
      </c>
      <c r="T29" s="25">
        <f t="shared" si="1"/>
        <v>-2.7231467473524923E-2</v>
      </c>
      <c r="U29" s="25">
        <f t="shared" si="1"/>
        <v>1.7107309486780849E-2</v>
      </c>
      <c r="V29" s="25">
        <f t="shared" si="1"/>
        <v>0</v>
      </c>
    </row>
    <row r="30" spans="1:22" x14ac:dyDescent="0.25">
      <c r="A30" s="2" t="s">
        <v>43</v>
      </c>
      <c r="B30" s="1">
        <v>65.400000000000006</v>
      </c>
      <c r="C30" s="1" t="s">
        <v>43</v>
      </c>
      <c r="D30" s="1">
        <v>65.400000000000006</v>
      </c>
      <c r="F30" s="1">
        <v>2019</v>
      </c>
      <c r="G30" s="1">
        <v>66.099999999999994</v>
      </c>
      <c r="H30" s="1">
        <v>62.3</v>
      </c>
      <c r="J30" s="23" t="s">
        <v>51</v>
      </c>
      <c r="K30" s="24" t="s">
        <v>49</v>
      </c>
      <c r="L30" s="1">
        <v>64.7</v>
      </c>
      <c r="M30" s="1">
        <v>64.3</v>
      </c>
      <c r="N30" s="1">
        <v>63.4</v>
      </c>
      <c r="O30" s="1">
        <v>62.7</v>
      </c>
      <c r="P30" s="1">
        <v>61.9</v>
      </c>
      <c r="Q30" s="1">
        <v>62</v>
      </c>
      <c r="R30" s="1">
        <v>61.6</v>
      </c>
      <c r="S30" s="1">
        <v>62.3</v>
      </c>
      <c r="T30" s="1">
        <v>60.4</v>
      </c>
      <c r="U30" s="1">
        <v>62.3</v>
      </c>
      <c r="V30" s="1">
        <v>61.7</v>
      </c>
    </row>
    <row r="31" spans="1:22" x14ac:dyDescent="0.25">
      <c r="A31" s="2" t="s">
        <v>44</v>
      </c>
      <c r="B31" s="1">
        <v>66.7</v>
      </c>
      <c r="C31" s="1" t="s">
        <v>44</v>
      </c>
      <c r="D31" s="1">
        <v>66.7</v>
      </c>
      <c r="F31" s="1">
        <v>2020</v>
      </c>
      <c r="G31" s="1">
        <v>64.3</v>
      </c>
      <c r="H31" s="1">
        <v>60.4</v>
      </c>
      <c r="J31" s="23"/>
      <c r="K31" s="24" t="s">
        <v>50</v>
      </c>
      <c r="M31" s="26">
        <f>(M30-L30)/L30</f>
        <v>-6.182380216383395E-3</v>
      </c>
      <c r="N31" s="26">
        <f t="shared" ref="N31:V31" si="2">(N30-M30)/M30</f>
        <v>-1.3996889580093291E-2</v>
      </c>
      <c r="O31" s="26">
        <f t="shared" si="2"/>
        <v>-1.1041009463722331E-2</v>
      </c>
      <c r="P31" s="26">
        <f>(P30-O30)/O30</f>
        <v>-1.2759170653907564E-2</v>
      </c>
      <c r="Q31" s="26">
        <f t="shared" si="2"/>
        <v>1.6155088852988922E-3</v>
      </c>
      <c r="R31" s="26">
        <f t="shared" si="2"/>
        <v>-6.4516129032257839E-3</v>
      </c>
      <c r="S31" s="26">
        <f t="shared" si="2"/>
        <v>1.1363636363636295E-2</v>
      </c>
      <c r="T31" s="26">
        <f t="shared" si="2"/>
        <v>-3.0497592295345082E-2</v>
      </c>
      <c r="U31" s="26">
        <f t="shared" si="2"/>
        <v>3.1456953642384086E-2</v>
      </c>
      <c r="V31" s="26">
        <f t="shared" si="2"/>
        <v>-9.6308186195825738E-3</v>
      </c>
    </row>
    <row r="32" spans="1:22" x14ac:dyDescent="0.25">
      <c r="A32" s="2" t="s">
        <v>45</v>
      </c>
      <c r="B32" s="1">
        <v>67.8</v>
      </c>
      <c r="C32" s="1" t="s">
        <v>45</v>
      </c>
      <c r="D32" s="1">
        <v>67.8</v>
      </c>
      <c r="F32" s="1">
        <v>2021</v>
      </c>
      <c r="G32" s="1">
        <v>65.400000000000006</v>
      </c>
      <c r="H32" s="1">
        <v>62.3</v>
      </c>
    </row>
    <row r="33" spans="1:22" ht="15.75" x14ac:dyDescent="0.25">
      <c r="A33" s="2" t="s">
        <v>46</v>
      </c>
      <c r="B33" s="1">
        <v>69.8</v>
      </c>
      <c r="C33" s="1" t="s">
        <v>46</v>
      </c>
      <c r="D33" s="1">
        <v>69.8</v>
      </c>
      <c r="F33" s="1">
        <v>2022</v>
      </c>
      <c r="G33" s="1">
        <v>65.400000000000006</v>
      </c>
      <c r="H33" s="1">
        <v>61.7</v>
      </c>
      <c r="J33" s="27" t="s">
        <v>52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ht="15.75" x14ac:dyDescent="0.25">
      <c r="J34" s="29" t="s">
        <v>53</v>
      </c>
      <c r="K34" s="30"/>
      <c r="L34" s="31">
        <v>2012</v>
      </c>
      <c r="M34" s="31">
        <v>2013</v>
      </c>
      <c r="N34" s="31">
        <v>2014</v>
      </c>
      <c r="O34" s="31">
        <v>2015</v>
      </c>
      <c r="P34" s="31">
        <v>2016</v>
      </c>
      <c r="Q34" s="31">
        <v>2017</v>
      </c>
      <c r="R34" s="31">
        <v>2018</v>
      </c>
      <c r="S34" s="31">
        <v>2019</v>
      </c>
      <c r="T34" s="31">
        <v>2020</v>
      </c>
      <c r="U34" s="31">
        <v>2021</v>
      </c>
      <c r="V34" s="32">
        <v>2022</v>
      </c>
    </row>
    <row r="35" spans="1:22" ht="15.75" x14ac:dyDescent="0.25">
      <c r="J35" s="33" t="s">
        <v>48</v>
      </c>
      <c r="K35" s="28" t="s">
        <v>49</v>
      </c>
      <c r="L35" s="34">
        <f t="shared" ref="L35:V35" si="3">L28/100</f>
        <v>0.66799999999999993</v>
      </c>
      <c r="M35" s="34">
        <f t="shared" si="3"/>
        <v>0.66799999999999993</v>
      </c>
      <c r="N35" s="34">
        <f t="shared" si="3"/>
        <v>0.66299999999999992</v>
      </c>
      <c r="O35" s="34">
        <f t="shared" si="3"/>
        <v>0.66200000000000003</v>
      </c>
      <c r="P35" s="34">
        <f t="shared" si="3"/>
        <v>0.65900000000000003</v>
      </c>
      <c r="Q35" s="34">
        <f t="shared" si="3"/>
        <v>0.66</v>
      </c>
      <c r="R35" s="34">
        <f t="shared" si="3"/>
        <v>0.65799999999999992</v>
      </c>
      <c r="S35" s="34">
        <f t="shared" si="3"/>
        <v>0.66099999999999992</v>
      </c>
      <c r="T35" s="34">
        <f t="shared" si="3"/>
        <v>0.64300000000000002</v>
      </c>
      <c r="U35" s="34">
        <f t="shared" si="3"/>
        <v>0.65400000000000003</v>
      </c>
      <c r="V35" s="35">
        <f t="shared" si="3"/>
        <v>0.65400000000000003</v>
      </c>
    </row>
    <row r="36" spans="1:22" ht="15.75" x14ac:dyDescent="0.25">
      <c r="J36" s="36"/>
      <c r="K36" s="37" t="s">
        <v>50</v>
      </c>
      <c r="L36" s="37"/>
      <c r="M36" s="38">
        <v>0</v>
      </c>
      <c r="N36" s="38">
        <v>-7.4850299401197605E-3</v>
      </c>
      <c r="O36" s="38">
        <v>-1.5082956259425992E-3</v>
      </c>
      <c r="P36" s="38">
        <v>-4.5317220543806217E-3</v>
      </c>
      <c r="Q36" s="38">
        <v>1.5174506828527208E-3</v>
      </c>
      <c r="R36" s="38">
        <v>-3.0303030303030732E-3</v>
      </c>
      <c r="S36" s="38">
        <v>4.5592705167172825E-3</v>
      </c>
      <c r="T36" s="38">
        <v>-2.7231467473524923E-2</v>
      </c>
      <c r="U36" s="38">
        <v>1.7107309486780849E-2</v>
      </c>
      <c r="V36" s="39">
        <v>0</v>
      </c>
    </row>
    <row r="37" spans="1:22" ht="15.75" x14ac:dyDescent="0.25">
      <c r="F37" s="2" t="s">
        <v>0</v>
      </c>
      <c r="J37" s="33" t="s">
        <v>51</v>
      </c>
      <c r="K37" s="28" t="s">
        <v>49</v>
      </c>
      <c r="L37" s="34">
        <f>L30/100</f>
        <v>0.64700000000000002</v>
      </c>
      <c r="M37" s="34">
        <f t="shared" ref="M37:V37" si="4">M30/100</f>
        <v>0.64300000000000002</v>
      </c>
      <c r="N37" s="34">
        <f t="shared" si="4"/>
        <v>0.63400000000000001</v>
      </c>
      <c r="O37" s="34">
        <f t="shared" si="4"/>
        <v>0.627</v>
      </c>
      <c r="P37" s="34">
        <f t="shared" si="4"/>
        <v>0.61899999999999999</v>
      </c>
      <c r="Q37" s="34">
        <f t="shared" si="4"/>
        <v>0.62</v>
      </c>
      <c r="R37" s="34">
        <f t="shared" si="4"/>
        <v>0.61599999999999999</v>
      </c>
      <c r="S37" s="34">
        <f t="shared" si="4"/>
        <v>0.623</v>
      </c>
      <c r="T37" s="34">
        <f t="shared" si="4"/>
        <v>0.60399999999999998</v>
      </c>
      <c r="U37" s="34">
        <f t="shared" si="4"/>
        <v>0.623</v>
      </c>
      <c r="V37" s="35">
        <f t="shared" si="4"/>
        <v>0.61699999999999999</v>
      </c>
    </row>
    <row r="38" spans="1:22" ht="15.75" x14ac:dyDescent="0.25">
      <c r="C38" s="1" t="s">
        <v>40</v>
      </c>
      <c r="D38" s="1">
        <v>65.5</v>
      </c>
      <c r="E38" s="1">
        <v>2012</v>
      </c>
      <c r="F38" s="1">
        <v>64.7</v>
      </c>
      <c r="J38" s="36"/>
      <c r="K38" s="37" t="s">
        <v>50</v>
      </c>
      <c r="L38" s="37"/>
      <c r="M38" s="40">
        <f t="shared" ref="M38:V38" si="5">(M37-L37)/L37</f>
        <v>-6.1823802163833127E-3</v>
      </c>
      <c r="N38" s="40">
        <f t="shared" si="5"/>
        <v>-1.3996889580093324E-2</v>
      </c>
      <c r="O38" s="40">
        <f t="shared" si="5"/>
        <v>-1.1041009463722407E-2</v>
      </c>
      <c r="P38" s="40">
        <f t="shared" si="5"/>
        <v>-1.2759170653907507E-2</v>
      </c>
      <c r="Q38" s="40">
        <f t="shared" si="5"/>
        <v>1.6155088852988705E-3</v>
      </c>
      <c r="R38" s="40">
        <f t="shared" si="5"/>
        <v>-6.4516129032258125E-3</v>
      </c>
      <c r="S38" s="40">
        <f t="shared" si="5"/>
        <v>1.1363636363636374E-2</v>
      </c>
      <c r="T38" s="40">
        <f t="shared" si="5"/>
        <v>-3.0497592295345131E-2</v>
      </c>
      <c r="U38" s="40">
        <f t="shared" si="5"/>
        <v>3.1456953642384135E-2</v>
      </c>
      <c r="V38" s="41">
        <f t="shared" si="5"/>
        <v>-9.6308186195826727E-3</v>
      </c>
    </row>
    <row r="39" spans="1:22" x14ac:dyDescent="0.25">
      <c r="C39" s="1" t="s">
        <v>41</v>
      </c>
      <c r="D39" s="1">
        <v>60.6</v>
      </c>
      <c r="E39" s="1">
        <v>2013</v>
      </c>
      <c r="F39" s="1">
        <v>64.3</v>
      </c>
    </row>
    <row r="40" spans="1:22" x14ac:dyDescent="0.25">
      <c r="C40" s="1" t="s">
        <v>39</v>
      </c>
      <c r="D40" s="1">
        <v>58.4</v>
      </c>
      <c r="E40" s="1">
        <v>2014</v>
      </c>
      <c r="F40" s="1">
        <v>63.4</v>
      </c>
    </row>
    <row r="41" spans="1:22" x14ac:dyDescent="0.25">
      <c r="E41" s="1">
        <v>2015</v>
      </c>
      <c r="F41" s="1">
        <v>62.7</v>
      </c>
    </row>
    <row r="42" spans="1:22" x14ac:dyDescent="0.25">
      <c r="E42" s="1">
        <v>2016</v>
      </c>
      <c r="F42" s="1">
        <v>61.9</v>
      </c>
    </row>
    <row r="43" spans="1:22" x14ac:dyDescent="0.25">
      <c r="E43" s="1">
        <v>2017</v>
      </c>
      <c r="F43" s="1">
        <v>62</v>
      </c>
    </row>
    <row r="44" spans="1:22" x14ac:dyDescent="0.25">
      <c r="E44" s="1">
        <v>2018</v>
      </c>
      <c r="F44" s="1">
        <v>61.6</v>
      </c>
    </row>
    <row r="45" spans="1:22" x14ac:dyDescent="0.25">
      <c r="E45" s="1">
        <v>2019</v>
      </c>
      <c r="F45" s="1">
        <v>62.3</v>
      </c>
    </row>
    <row r="46" spans="1:22" x14ac:dyDescent="0.25">
      <c r="E46" s="1">
        <v>2020</v>
      </c>
      <c r="F46" s="1">
        <v>60.4</v>
      </c>
    </row>
    <row r="47" spans="1:22" x14ac:dyDescent="0.25">
      <c r="E47" s="1">
        <v>2021</v>
      </c>
      <c r="F47" s="1">
        <v>62.3</v>
      </c>
    </row>
    <row r="48" spans="1:22" x14ac:dyDescent="0.25">
      <c r="E48" s="1">
        <v>2022</v>
      </c>
      <c r="F48" s="1">
        <v>61.7</v>
      </c>
    </row>
    <row r="49" spans="6:6" x14ac:dyDescent="0.25">
      <c r="F49" s="42">
        <f>(F48-F38)/F38</f>
        <v>-4.6367851622874802E-2</v>
      </c>
    </row>
    <row r="50" spans="6:6" x14ac:dyDescent="0.25">
      <c r="F50" s="1">
        <f>F48-F38</f>
        <v>-3</v>
      </c>
    </row>
  </sheetData>
  <mergeCells count="4">
    <mergeCell ref="J28:J29"/>
    <mergeCell ref="J30:J31"/>
    <mergeCell ref="J35:J36"/>
    <mergeCell ref="J37:J3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CF7F2-F96D-4474-A3C7-FE0772AC874E}">
  <dimension ref="A1:M7"/>
  <sheetViews>
    <sheetView workbookViewId="0">
      <selection activeCell="A7" sqref="A7"/>
    </sheetView>
  </sheetViews>
  <sheetFormatPr defaultRowHeight="15" x14ac:dyDescent="0.25"/>
  <sheetData>
    <row r="1" spans="1:13" ht="15.75" x14ac:dyDescent="0.25">
      <c r="A1" s="43" t="s">
        <v>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5.75" x14ac:dyDescent="0.25">
      <c r="A2" s="45" t="s">
        <v>53</v>
      </c>
      <c r="B2" s="46"/>
      <c r="C2" s="47">
        <v>2012</v>
      </c>
      <c r="D2" s="47">
        <v>2013</v>
      </c>
      <c r="E2" s="47">
        <v>2014</v>
      </c>
      <c r="F2" s="47">
        <v>2015</v>
      </c>
      <c r="G2" s="47">
        <v>2016</v>
      </c>
      <c r="H2" s="47">
        <v>2017</v>
      </c>
      <c r="I2" s="47">
        <v>2018</v>
      </c>
      <c r="J2" s="47">
        <v>2019</v>
      </c>
      <c r="K2" s="47">
        <v>2020</v>
      </c>
      <c r="L2" s="47">
        <v>2021</v>
      </c>
      <c r="M2" s="48">
        <v>2022</v>
      </c>
    </row>
    <row r="3" spans="1:13" ht="15.75" x14ac:dyDescent="0.25">
      <c r="A3" s="49" t="s">
        <v>48</v>
      </c>
      <c r="B3" s="44" t="s">
        <v>49</v>
      </c>
      <c r="C3" s="50">
        <v>0.66799999999999993</v>
      </c>
      <c r="D3" s="50">
        <v>0.66799999999999993</v>
      </c>
      <c r="E3" s="50">
        <v>0.66299999999999992</v>
      </c>
      <c r="F3" s="50">
        <v>0.66200000000000003</v>
      </c>
      <c r="G3" s="50">
        <v>0.65900000000000003</v>
      </c>
      <c r="H3" s="50">
        <v>0.66</v>
      </c>
      <c r="I3" s="50">
        <v>0.65799999999999992</v>
      </c>
      <c r="J3" s="50">
        <v>0.66099999999999992</v>
      </c>
      <c r="K3" s="50">
        <v>0.64300000000000002</v>
      </c>
      <c r="L3" s="50">
        <v>0.65400000000000003</v>
      </c>
      <c r="M3" s="51">
        <v>0.65400000000000003</v>
      </c>
    </row>
    <row r="4" spans="1:13" ht="15.75" x14ac:dyDescent="0.25">
      <c r="A4" s="52"/>
      <c r="B4" s="53" t="s">
        <v>50</v>
      </c>
      <c r="C4" s="53"/>
      <c r="D4" s="54">
        <v>0</v>
      </c>
      <c r="E4" s="54">
        <v>-7.4850299401197605E-3</v>
      </c>
      <c r="F4" s="54">
        <v>-1.5082956259425992E-3</v>
      </c>
      <c r="G4" s="54">
        <v>-4.5317220543806217E-3</v>
      </c>
      <c r="H4" s="54">
        <v>1.5174506828527208E-3</v>
      </c>
      <c r="I4" s="54">
        <v>-3.0303030303030732E-3</v>
      </c>
      <c r="J4" s="54">
        <v>4.5592705167172825E-3</v>
      </c>
      <c r="K4" s="54">
        <v>-2.7231467473524923E-2</v>
      </c>
      <c r="L4" s="54">
        <v>1.7107309486780849E-2</v>
      </c>
      <c r="M4" s="55">
        <v>0</v>
      </c>
    </row>
    <row r="5" spans="1:13" ht="15.75" x14ac:dyDescent="0.25">
      <c r="A5" s="49" t="s">
        <v>51</v>
      </c>
      <c r="B5" s="44" t="s">
        <v>49</v>
      </c>
      <c r="C5" s="50">
        <v>0.64700000000000002</v>
      </c>
      <c r="D5" s="50">
        <v>0.64300000000000002</v>
      </c>
      <c r="E5" s="50">
        <v>0.63400000000000001</v>
      </c>
      <c r="F5" s="50">
        <v>0.627</v>
      </c>
      <c r="G5" s="50">
        <v>0.61899999999999999</v>
      </c>
      <c r="H5" s="50">
        <v>0.62</v>
      </c>
      <c r="I5" s="50">
        <v>0.61599999999999999</v>
      </c>
      <c r="J5" s="50">
        <v>0.623</v>
      </c>
      <c r="K5" s="50">
        <v>0.60399999999999998</v>
      </c>
      <c r="L5" s="50">
        <v>0.623</v>
      </c>
      <c r="M5" s="51">
        <v>0.61699999999999999</v>
      </c>
    </row>
    <row r="6" spans="1:13" ht="15.75" x14ac:dyDescent="0.25">
      <c r="A6" s="52"/>
      <c r="B6" s="53" t="s">
        <v>50</v>
      </c>
      <c r="C6" s="53"/>
      <c r="D6" s="56">
        <v>-6.1823802163833127E-3</v>
      </c>
      <c r="E6" s="56">
        <v>-1.3996889580093324E-2</v>
      </c>
      <c r="F6" s="56">
        <v>-1.1041009463722407E-2</v>
      </c>
      <c r="G6" s="56">
        <v>-1.2759170653907507E-2</v>
      </c>
      <c r="H6" s="56">
        <v>1.6155088852988705E-3</v>
      </c>
      <c r="I6" s="56">
        <v>-6.4516129032258125E-3</v>
      </c>
      <c r="J6" s="56">
        <v>1.1363636363636374E-2</v>
      </c>
      <c r="K6" s="56">
        <v>-3.0497592295345131E-2</v>
      </c>
      <c r="L6" s="56">
        <v>3.1456953642384135E-2</v>
      </c>
      <c r="M6" s="57">
        <v>-9.6308186195826727E-3</v>
      </c>
    </row>
    <row r="7" spans="1:13" x14ac:dyDescent="0.25">
      <c r="A7" s="12" t="s">
        <v>10</v>
      </c>
    </row>
  </sheetData>
  <mergeCells count="2">
    <mergeCell ref="A3:A4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Image1</vt:lpstr>
      <vt:lpstr>Image2</vt:lpstr>
      <vt:lpstr>Image3</vt:lpstr>
      <vt:lpstr>Image4</vt:lpstr>
      <vt:lpstr>Image5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McDonald, Dallas M</dc:creator>
  <cp:lastModifiedBy>McDonald, Dallas M</cp:lastModifiedBy>
  <dcterms:created xsi:type="dcterms:W3CDTF">2023-09-18T14:21:52Z</dcterms:created>
  <dcterms:modified xsi:type="dcterms:W3CDTF">2023-09-18T14:31:12Z</dcterms:modified>
</cp:coreProperties>
</file>